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drawings/drawing2.xml" ContentType="application/vnd.openxmlformats-officedocument.drawing+xml"/>
  <Override PartName="/xl/ctrlProps/ctrlProp5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773007\Downloads\"/>
    </mc:Choice>
  </mc:AlternateContent>
  <xr:revisionPtr revIDLastSave="0" documentId="13_ncr:1_{22AF5A32-526B-492E-B668-3A7CFDB69D85}" xr6:coauthVersionLast="36" xr6:coauthVersionMax="47" xr10:uidLastSave="{00000000-0000-0000-0000-000000000000}"/>
  <bookViews>
    <workbookView xWindow="-105" yWindow="-105" windowWidth="20715" windowHeight="13275" xr2:uid="{2F7E467D-F9ED-497F-895C-37922D62E17C}"/>
  </bookViews>
  <sheets>
    <sheet name="宿泊者名簿" sheetId="8" r:id="rId1"/>
    <sheet name="食事申込書" sheetId="12" r:id="rId2"/>
    <sheet name="活動申込" sheetId="7" r:id="rId3"/>
    <sheet name="まとめ" sheetId="5" state="hidden" r:id="rId4"/>
    <sheet name="まとめ (2)" sheetId="13" state="hidden" r:id="rId5"/>
  </sheets>
  <definedNames>
    <definedName name="_xlnm.Print_Area" localSheetId="0">宿泊者名簿!$A$1:$S$316</definedName>
    <definedName name="_xlnm.Print_Area" localSheetId="1">食事申込書!$A$1:$CC$51</definedName>
    <definedName name="_xlnm.Print_Titles" localSheetId="0">宿泊者名簿!$20:$32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8" l="1"/>
  <c r="I28" i="8"/>
  <c r="C6" i="8"/>
  <c r="C7" i="8"/>
  <c r="C8" i="8"/>
  <c r="D6" i="8"/>
  <c r="E6" i="8"/>
  <c r="F6" i="8"/>
  <c r="D7" i="8"/>
  <c r="E7" i="8"/>
  <c r="F7" i="8"/>
  <c r="D8" i="8"/>
  <c r="E8" i="8"/>
  <c r="F8" i="8"/>
  <c r="J156" i="8" l="1"/>
  <c r="J155" i="8"/>
  <c r="AE3" i="5"/>
  <c r="AF3" i="5"/>
  <c r="M17" i="8"/>
  <c r="AH3" i="5" s="1"/>
  <c r="M16" i="8"/>
  <c r="AG3" i="5" s="1"/>
  <c r="L17" i="8"/>
  <c r="Z3" i="5" s="1"/>
  <c r="L16" i="8"/>
  <c r="Y3" i="5" s="1"/>
  <c r="K17" i="8"/>
  <c r="R3" i="5" s="1"/>
  <c r="K16" i="8"/>
  <c r="Q3" i="5" s="1"/>
  <c r="J17" i="8"/>
  <c r="J3" i="5" s="1"/>
  <c r="J16" i="8"/>
  <c r="I3" i="5" s="1"/>
  <c r="J15" i="8"/>
  <c r="K2" i="8" l="1"/>
  <c r="L2" i="8"/>
  <c r="M2" i="8"/>
  <c r="K3" i="8"/>
  <c r="L3" i="8"/>
  <c r="M3" i="8"/>
  <c r="K4" i="8"/>
  <c r="L4" i="8"/>
  <c r="M4" i="8"/>
  <c r="K5" i="8"/>
  <c r="L5" i="8"/>
  <c r="M5" i="8"/>
  <c r="K6" i="8"/>
  <c r="L6" i="8"/>
  <c r="M6" i="8"/>
  <c r="K7" i="8"/>
  <c r="L7" i="8"/>
  <c r="M7" i="8"/>
  <c r="K8" i="8"/>
  <c r="L8" i="8"/>
  <c r="M8" i="8"/>
  <c r="K9" i="8"/>
  <c r="L9" i="8"/>
  <c r="M9" i="8"/>
  <c r="K10" i="8"/>
  <c r="L10" i="8"/>
  <c r="M10" i="8"/>
  <c r="K11" i="8"/>
  <c r="L11" i="8"/>
  <c r="M11" i="8"/>
  <c r="K12" i="8"/>
  <c r="L12" i="8"/>
  <c r="M12" i="8"/>
  <c r="K13" i="8"/>
  <c r="L13" i="8"/>
  <c r="M13" i="8"/>
  <c r="K14" i="8"/>
  <c r="L14" i="8"/>
  <c r="M14" i="8"/>
  <c r="K15" i="8"/>
  <c r="L15" i="8"/>
  <c r="M15" i="8"/>
  <c r="J14" i="8"/>
  <c r="J13" i="8"/>
  <c r="J12" i="8"/>
  <c r="J11" i="8"/>
  <c r="J10" i="8"/>
  <c r="J9" i="8"/>
  <c r="J8" i="8"/>
  <c r="J7" i="8"/>
  <c r="J6" i="8"/>
  <c r="J5" i="8"/>
  <c r="J4" i="8"/>
  <c r="J3" i="8"/>
  <c r="J2" i="8"/>
  <c r="E28" i="8"/>
  <c r="D4" i="8"/>
  <c r="E4" i="8"/>
  <c r="F4" i="8"/>
  <c r="D5" i="8"/>
  <c r="T3" i="5" s="1"/>
  <c r="E5" i="8"/>
  <c r="AB3" i="5" s="1"/>
  <c r="F5" i="8"/>
  <c r="AJ3" i="5" s="1"/>
  <c r="C5" i="8"/>
  <c r="L3" i="5" s="1"/>
  <c r="C4" i="8"/>
  <c r="D3" i="8"/>
  <c r="S3" i="5" s="1"/>
  <c r="E3" i="8"/>
  <c r="AA3" i="5" s="1"/>
  <c r="F3" i="8"/>
  <c r="AI3" i="5" s="1"/>
  <c r="C3" i="8"/>
  <c r="K3" i="5" s="1"/>
  <c r="D2" i="8"/>
  <c r="V3" i="5" s="1"/>
  <c r="E2" i="8"/>
  <c r="F2" i="8"/>
  <c r="C2" i="8"/>
  <c r="M3" i="5" l="1"/>
  <c r="AC3" i="5"/>
  <c r="AK3" i="5"/>
  <c r="U3" i="5"/>
  <c r="E9" i="8"/>
  <c r="F9" i="8"/>
  <c r="D9" i="8"/>
  <c r="C9" i="8"/>
  <c r="AO3" i="5"/>
  <c r="AN3" i="5"/>
  <c r="AM3" i="5"/>
  <c r="X3" i="5"/>
  <c r="W3" i="5"/>
  <c r="P3" i="5"/>
  <c r="O3" i="5"/>
  <c r="H3" i="5"/>
  <c r="G3" i="5"/>
  <c r="F3" i="5"/>
  <c r="B3" i="5"/>
  <c r="A3" i="5"/>
  <c r="I43" i="13" l="1"/>
  <c r="J43" i="13" s="1"/>
  <c r="L43" i="13" s="1"/>
  <c r="J6" i="13" s="1"/>
  <c r="A43" i="13"/>
  <c r="B43" i="13" s="1"/>
  <c r="D43" i="13" s="1"/>
  <c r="B6" i="13" s="1"/>
  <c r="I42" i="13"/>
  <c r="J42" i="13" s="1"/>
  <c r="L42" i="13" s="1"/>
  <c r="J5" i="13" s="1"/>
  <c r="E42" i="13"/>
  <c r="F42" i="13" s="1"/>
  <c r="H42" i="13" s="1"/>
  <c r="F5" i="13" s="1"/>
  <c r="A42" i="13"/>
  <c r="B42" i="13" s="1"/>
  <c r="D42" i="13" s="1"/>
  <c r="B5" i="13" s="1"/>
  <c r="I41" i="13"/>
  <c r="J41" i="13" s="1"/>
  <c r="L41" i="13" s="1"/>
  <c r="J4" i="13" s="1"/>
  <c r="E41" i="13"/>
  <c r="F41" i="13" s="1"/>
  <c r="H41" i="13" s="1"/>
  <c r="F4" i="13" s="1"/>
  <c r="K36" i="13"/>
  <c r="J36" i="13"/>
  <c r="F36" i="13"/>
  <c r="C36" i="13"/>
  <c r="B36" i="13"/>
  <c r="K35" i="13"/>
  <c r="J35" i="13"/>
  <c r="F35" i="13"/>
  <c r="C35" i="13"/>
  <c r="B35" i="13"/>
  <c r="K34" i="13"/>
  <c r="J34" i="13"/>
  <c r="F34" i="13"/>
  <c r="C34" i="13"/>
  <c r="B34" i="13"/>
  <c r="K33" i="13"/>
  <c r="J33" i="13"/>
  <c r="G33" i="13"/>
  <c r="F33" i="13"/>
  <c r="C33" i="13"/>
  <c r="B33" i="13"/>
  <c r="K32" i="13"/>
  <c r="J32" i="13"/>
  <c r="G32" i="13"/>
  <c r="F32" i="13"/>
  <c r="C32" i="13"/>
  <c r="B32" i="13"/>
  <c r="K31" i="13"/>
  <c r="J31" i="13"/>
  <c r="G31" i="13"/>
  <c r="F31" i="13"/>
  <c r="C31" i="13"/>
  <c r="B31" i="13"/>
  <c r="K30" i="13"/>
  <c r="J30" i="13"/>
  <c r="G30" i="13"/>
  <c r="F30" i="13"/>
  <c r="C30" i="13"/>
  <c r="B30" i="13"/>
  <c r="K29" i="13"/>
  <c r="J29" i="13"/>
  <c r="G29" i="13"/>
  <c r="F29" i="13"/>
  <c r="C29" i="13"/>
  <c r="B29" i="13"/>
  <c r="K28" i="13"/>
  <c r="J28" i="13"/>
  <c r="G28" i="13"/>
  <c r="F28" i="13"/>
  <c r="C28" i="13"/>
  <c r="B28" i="13"/>
  <c r="K27" i="13"/>
  <c r="J27" i="13"/>
  <c r="G27" i="13"/>
  <c r="F27" i="13"/>
  <c r="C27" i="13"/>
  <c r="B27" i="13"/>
  <c r="K26" i="13"/>
  <c r="J26" i="13"/>
  <c r="G26" i="13"/>
  <c r="F26" i="13"/>
  <c r="C26" i="13"/>
  <c r="B26" i="13"/>
  <c r="K25" i="13"/>
  <c r="J25" i="13"/>
  <c r="G25" i="13"/>
  <c r="F25" i="13"/>
  <c r="C25" i="13"/>
  <c r="B25" i="13"/>
  <c r="K24" i="13"/>
  <c r="J24" i="13"/>
  <c r="G24" i="13"/>
  <c r="F24" i="13"/>
  <c r="C24" i="13"/>
  <c r="B24" i="13"/>
  <c r="K23" i="13"/>
  <c r="J23" i="13"/>
  <c r="G23" i="13"/>
  <c r="F23" i="13"/>
  <c r="C23" i="13"/>
  <c r="B23" i="13"/>
  <c r="K22" i="13"/>
  <c r="J22" i="13"/>
  <c r="G22" i="13"/>
  <c r="F22" i="13"/>
  <c r="C22" i="13"/>
  <c r="B22" i="13"/>
  <c r="K21" i="13"/>
  <c r="J21" i="13"/>
  <c r="G21" i="13"/>
  <c r="F21" i="13"/>
  <c r="C21" i="13"/>
  <c r="B21" i="13"/>
  <c r="K20" i="13"/>
  <c r="J20" i="13"/>
  <c r="G20" i="13"/>
  <c r="F20" i="13"/>
  <c r="C20" i="13"/>
  <c r="B20" i="13"/>
  <c r="K19" i="13"/>
  <c r="C19" i="13"/>
  <c r="K18" i="13"/>
  <c r="C18" i="13"/>
  <c r="K17" i="13"/>
  <c r="C17" i="13"/>
  <c r="K16" i="13"/>
  <c r="C16" i="13"/>
  <c r="K15" i="13"/>
  <c r="G15" i="13"/>
  <c r="C15" i="13"/>
  <c r="C14" i="13"/>
  <c r="C13" i="13"/>
  <c r="B13" i="13"/>
  <c r="G11" i="13"/>
  <c r="G10" i="13"/>
  <c r="F10" i="13"/>
  <c r="K6" i="13"/>
  <c r="C6" i="13"/>
  <c r="K5" i="13"/>
  <c r="G5" i="13"/>
  <c r="C5" i="13"/>
  <c r="K4" i="13"/>
  <c r="G4" i="13"/>
  <c r="F2" i="13"/>
  <c r="B2" i="13"/>
  <c r="J2" i="13" s="1"/>
  <c r="J1" i="13"/>
  <c r="F1" i="13"/>
  <c r="B1" i="13"/>
  <c r="AP5" i="12" l="1"/>
  <c r="BY12" i="12"/>
  <c r="BV12" i="12"/>
  <c r="BS12" i="12"/>
  <c r="BP12" i="12"/>
  <c r="BM12" i="12"/>
  <c r="BJ12" i="12"/>
  <c r="BG12" i="12"/>
  <c r="BD12" i="12"/>
  <c r="BA12" i="12"/>
  <c r="AX12" i="12"/>
  <c r="BV10" i="12"/>
  <c r="BP10" i="12"/>
  <c r="BJ10" i="12"/>
  <c r="BD10" i="12"/>
  <c r="AX10" i="12"/>
  <c r="D3" i="5" l="1"/>
  <c r="E27" i="8"/>
  <c r="C3" i="5" s="1"/>
  <c r="O2" i="8"/>
  <c r="V46" i="8"/>
  <c r="V34" i="8"/>
  <c r="V35" i="8"/>
  <c r="V36" i="8"/>
  <c r="V37" i="8"/>
  <c r="V38" i="8"/>
  <c r="V39" i="8"/>
  <c r="V40" i="8"/>
  <c r="V41" i="8"/>
  <c r="V42" i="8"/>
  <c r="V43" i="8"/>
  <c r="V44" i="8"/>
  <c r="V45" i="8"/>
  <c r="V47" i="8"/>
  <c r="V48" i="8"/>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79" i="8"/>
  <c r="V80" i="8"/>
  <c r="V81" i="8"/>
  <c r="V82" i="8"/>
  <c r="V83" i="8"/>
  <c r="V84" i="8"/>
  <c r="V85" i="8"/>
  <c r="V86" i="8"/>
  <c r="V87" i="8"/>
  <c r="V88" i="8"/>
  <c r="V89" i="8"/>
  <c r="V90" i="8"/>
  <c r="V91" i="8"/>
  <c r="V92" i="8"/>
  <c r="V93" i="8"/>
  <c r="V94" i="8"/>
  <c r="V95" i="8"/>
  <c r="V96" i="8"/>
  <c r="V97" i="8"/>
  <c r="V98" i="8"/>
  <c r="V99" i="8"/>
  <c r="V100" i="8"/>
  <c r="V101" i="8"/>
  <c r="V102" i="8"/>
  <c r="V103" i="8"/>
  <c r="V104" i="8"/>
  <c r="V105" i="8"/>
  <c r="V106" i="8"/>
  <c r="V107" i="8"/>
  <c r="V108" i="8"/>
  <c r="V109" i="8"/>
  <c r="V110" i="8"/>
  <c r="V111" i="8"/>
  <c r="V112" i="8"/>
  <c r="V113" i="8"/>
  <c r="V114" i="8"/>
  <c r="V115" i="8"/>
  <c r="V116" i="8"/>
  <c r="V117" i="8"/>
  <c r="V118" i="8"/>
  <c r="V119" i="8"/>
  <c r="V120" i="8"/>
  <c r="V121" i="8"/>
  <c r="V122" i="8"/>
  <c r="V123" i="8"/>
  <c r="V124" i="8"/>
  <c r="V125" i="8"/>
  <c r="V126" i="8"/>
  <c r="V127" i="8"/>
  <c r="V128" i="8"/>
  <c r="V129" i="8"/>
  <c r="V130" i="8"/>
  <c r="V131" i="8"/>
  <c r="V132" i="8"/>
  <c r="V133" i="8"/>
  <c r="V134" i="8"/>
  <c r="V135" i="8"/>
  <c r="V136" i="8"/>
  <c r="V137" i="8"/>
  <c r="V138" i="8"/>
  <c r="V139" i="8"/>
  <c r="V140" i="8"/>
  <c r="V141" i="8"/>
  <c r="V142" i="8"/>
  <c r="V143" i="8"/>
  <c r="V144" i="8"/>
  <c r="V145" i="8"/>
  <c r="V146" i="8"/>
  <c r="V147" i="8"/>
  <c r="V148" i="8"/>
  <c r="V149" i="8"/>
  <c r="V150" i="8"/>
  <c r="V151" i="8"/>
  <c r="V152" i="8"/>
  <c r="V153" i="8"/>
  <c r="V154" i="8"/>
  <c r="V155" i="8"/>
  <c r="V156" i="8"/>
  <c r="V157" i="8"/>
  <c r="V158" i="8"/>
  <c r="V159" i="8"/>
  <c r="V160" i="8"/>
  <c r="V161" i="8"/>
  <c r="V162" i="8"/>
  <c r="V163" i="8"/>
  <c r="V164" i="8"/>
  <c r="V165" i="8"/>
  <c r="V166" i="8"/>
  <c r="V167" i="8"/>
  <c r="V168" i="8"/>
  <c r="V169" i="8"/>
  <c r="V170" i="8"/>
  <c r="V171" i="8"/>
  <c r="V172" i="8"/>
  <c r="V173" i="8"/>
  <c r="V174" i="8"/>
  <c r="V175" i="8"/>
  <c r="V176" i="8"/>
  <c r="V177" i="8"/>
  <c r="V178" i="8"/>
  <c r="V179" i="8"/>
  <c r="V180" i="8"/>
  <c r="V181" i="8"/>
  <c r="V182" i="8"/>
  <c r="V183" i="8"/>
  <c r="V184" i="8"/>
  <c r="V185" i="8"/>
  <c r="V186" i="8"/>
  <c r="V187" i="8"/>
  <c r="V188" i="8"/>
  <c r="V189" i="8"/>
  <c r="V190" i="8"/>
  <c r="V191" i="8"/>
  <c r="V192" i="8"/>
  <c r="V193" i="8"/>
  <c r="V194" i="8"/>
  <c r="V195" i="8"/>
  <c r="V196" i="8"/>
  <c r="V197" i="8"/>
  <c r="V198" i="8"/>
  <c r="V199" i="8"/>
  <c r="V200" i="8"/>
  <c r="V201" i="8"/>
  <c r="V202" i="8"/>
  <c r="V203" i="8"/>
  <c r="V204" i="8"/>
  <c r="V205" i="8"/>
  <c r="V206" i="8"/>
  <c r="V207" i="8"/>
  <c r="V208" i="8"/>
  <c r="V209" i="8"/>
  <c r="V210" i="8"/>
  <c r="V211" i="8"/>
  <c r="V212" i="8"/>
  <c r="V213" i="8"/>
  <c r="V214" i="8"/>
  <c r="V215" i="8"/>
  <c r="V216" i="8"/>
  <c r="V217" i="8"/>
  <c r="V218" i="8"/>
  <c r="V219" i="8"/>
  <c r="V220" i="8"/>
  <c r="V221" i="8"/>
  <c r="V222" i="8"/>
  <c r="V223" i="8"/>
  <c r="V224" i="8"/>
  <c r="V225" i="8"/>
  <c r="V226" i="8"/>
  <c r="V227" i="8"/>
  <c r="V228" i="8"/>
  <c r="V229" i="8"/>
  <c r="V230" i="8"/>
  <c r="V231" i="8"/>
  <c r="V232" i="8"/>
  <c r="V233" i="8"/>
  <c r="V234" i="8"/>
  <c r="V235" i="8"/>
  <c r="V236" i="8"/>
  <c r="V237" i="8"/>
  <c r="V238" i="8"/>
  <c r="V239" i="8"/>
  <c r="V240" i="8"/>
  <c r="V241" i="8"/>
  <c r="V242" i="8"/>
  <c r="V243" i="8"/>
  <c r="V244" i="8"/>
  <c r="V245" i="8"/>
  <c r="V246" i="8"/>
  <c r="V247" i="8"/>
  <c r="V248" i="8"/>
  <c r="V249" i="8"/>
  <c r="V250" i="8"/>
  <c r="V251" i="8"/>
  <c r="V252" i="8"/>
  <c r="V253" i="8"/>
  <c r="V254" i="8"/>
  <c r="V255" i="8"/>
  <c r="V256" i="8"/>
  <c r="V257" i="8"/>
  <c r="V258" i="8"/>
  <c r="V259" i="8"/>
  <c r="V260" i="8"/>
  <c r="V261" i="8"/>
  <c r="V262" i="8"/>
  <c r="V263" i="8"/>
  <c r="V264" i="8"/>
  <c r="V265" i="8"/>
  <c r="V266" i="8"/>
  <c r="V267" i="8"/>
  <c r="V268" i="8"/>
  <c r="V269" i="8"/>
  <c r="V270" i="8"/>
  <c r="V271" i="8"/>
  <c r="V272" i="8"/>
  <c r="V273" i="8"/>
  <c r="V274" i="8"/>
  <c r="V275" i="8"/>
  <c r="V276" i="8"/>
  <c r="V277" i="8"/>
  <c r="V278" i="8"/>
  <c r="V279" i="8"/>
  <c r="V280" i="8"/>
  <c r="V281" i="8"/>
  <c r="V282" i="8"/>
  <c r="V283" i="8"/>
  <c r="V284" i="8"/>
  <c r="V285" i="8"/>
  <c r="V286" i="8"/>
  <c r="V287" i="8"/>
  <c r="V288" i="8"/>
  <c r="V289" i="8"/>
  <c r="V290" i="8"/>
  <c r="V291" i="8"/>
  <c r="V292" i="8"/>
  <c r="V293" i="8"/>
  <c r="V294" i="8"/>
  <c r="V295" i="8"/>
  <c r="V296" i="8"/>
  <c r="V297" i="8"/>
  <c r="V298" i="8"/>
  <c r="V299" i="8"/>
  <c r="V300" i="8"/>
  <c r="V301" i="8"/>
  <c r="V302" i="8"/>
  <c r="V303" i="8"/>
  <c r="V304" i="8"/>
  <c r="V305" i="8"/>
  <c r="V306" i="8"/>
  <c r="V307" i="8"/>
  <c r="V308" i="8"/>
  <c r="V309" i="8"/>
  <c r="V310" i="8"/>
  <c r="V311" i="8"/>
  <c r="V312" i="8"/>
  <c r="V313" i="8"/>
  <c r="V314" i="8"/>
  <c r="V315" i="8"/>
  <c r="V33" i="8"/>
  <c r="BH5" i="12" l="1"/>
  <c r="I27" i="8"/>
  <c r="M27" i="8"/>
  <c r="Q27" i="8"/>
  <c r="BH3" i="12" l="1"/>
  <c r="BH7" i="12"/>
  <c r="Q28" i="8"/>
  <c r="E3" i="5" s="1"/>
  <c r="BL4" i="12" l="1"/>
  <c r="B3" i="13"/>
  <c r="J3" i="13" s="1"/>
  <c r="F3" i="13"/>
  <c r="AD3" i="5"/>
  <c r="AL3" i="5"/>
  <c r="N3" i="5"/>
  <c r="J312" i="8"/>
  <c r="J313" i="8"/>
  <c r="J314" i="8"/>
  <c r="J315"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3" i="8"/>
  <c r="P21" i="8" l="1"/>
</calcChain>
</file>

<file path=xl/sharedStrings.xml><?xml version="1.0" encoding="utf-8"?>
<sst xmlns="http://schemas.openxmlformats.org/spreadsheetml/2006/main" count="930" uniqueCount="215">
  <si>
    <t>入所式・入室</t>
    <rPh sb="0" eb="3">
      <t>ニュウショシキ</t>
    </rPh>
    <rPh sb="4" eb="6">
      <t>ニュウシツ</t>
    </rPh>
    <phoneticPr fontId="1"/>
  </si>
  <si>
    <t>退所式</t>
    <rPh sb="0" eb="3">
      <t>タイショシキ</t>
    </rPh>
    <phoneticPr fontId="1"/>
  </si>
  <si>
    <t>薪づくり</t>
    <rPh sb="0" eb="1">
      <t>マキ</t>
    </rPh>
    <phoneticPr fontId="1"/>
  </si>
  <si>
    <t>焼き板</t>
    <rPh sb="0" eb="1">
      <t>ヤ</t>
    </rPh>
    <rPh sb="2" eb="3">
      <t>イタ</t>
    </rPh>
    <phoneticPr fontId="1"/>
  </si>
  <si>
    <t>しゃもじ</t>
    <phoneticPr fontId="1"/>
  </si>
  <si>
    <t>ペンダント</t>
    <phoneticPr fontId="1"/>
  </si>
  <si>
    <t>表札</t>
    <rPh sb="0" eb="2">
      <t>ヒョウサツ</t>
    </rPh>
    <phoneticPr fontId="1"/>
  </si>
  <si>
    <t>竹とんぼ</t>
    <rPh sb="0" eb="1">
      <t>タケ</t>
    </rPh>
    <phoneticPr fontId="1"/>
  </si>
  <si>
    <t>孫の手</t>
    <rPh sb="0" eb="1">
      <t>マゴ</t>
    </rPh>
    <rPh sb="2" eb="3">
      <t>テ</t>
    </rPh>
    <phoneticPr fontId="1"/>
  </si>
  <si>
    <t>ハイキング</t>
    <phoneticPr fontId="1"/>
  </si>
  <si>
    <t>オリエンテーリング</t>
    <phoneticPr fontId="1"/>
  </si>
  <si>
    <t>ハンターゲーム</t>
    <phoneticPr fontId="1"/>
  </si>
  <si>
    <t>フォトラリー</t>
    <phoneticPr fontId="1"/>
  </si>
  <si>
    <t>キャンプファイア</t>
    <phoneticPr fontId="1"/>
  </si>
  <si>
    <t>キャンドルファイア</t>
    <phoneticPr fontId="1"/>
  </si>
  <si>
    <t>かたくり</t>
    <phoneticPr fontId="1"/>
  </si>
  <si>
    <t>あじさい</t>
    <phoneticPr fontId="1"/>
  </si>
  <si>
    <t>やまゆり</t>
    <phoneticPr fontId="1"/>
  </si>
  <si>
    <t>はぎ</t>
    <phoneticPr fontId="1"/>
  </si>
  <si>
    <t>プログラム</t>
    <phoneticPr fontId="1"/>
  </si>
  <si>
    <t>数</t>
    <rPh sb="0" eb="1">
      <t>カズ</t>
    </rPh>
    <phoneticPr fontId="1"/>
  </si>
  <si>
    <t>備考</t>
    <rPh sb="0" eb="2">
      <t>ビコウ</t>
    </rPh>
    <phoneticPr fontId="1"/>
  </si>
  <si>
    <t>班</t>
    <rPh sb="0" eb="1">
      <t>ハン</t>
    </rPh>
    <phoneticPr fontId="1"/>
  </si>
  <si>
    <t>林業</t>
    <rPh sb="0" eb="2">
      <t>リンギョウ</t>
    </rPh>
    <phoneticPr fontId="1"/>
  </si>
  <si>
    <t>人</t>
    <rPh sb="0" eb="1">
      <t>ニン</t>
    </rPh>
    <phoneticPr fontId="1"/>
  </si>
  <si>
    <t>野外活動</t>
    <rPh sb="0" eb="4">
      <t>ヤガイカツドウ</t>
    </rPh>
    <phoneticPr fontId="1"/>
  </si>
  <si>
    <t>天体観測</t>
    <rPh sb="0" eb="4">
      <t>テンタイカンソク</t>
    </rPh>
    <phoneticPr fontId="1"/>
  </si>
  <si>
    <t>4泊目</t>
    <rPh sb="1" eb="2">
      <t>ハク</t>
    </rPh>
    <rPh sb="2" eb="3">
      <t>メ</t>
    </rPh>
    <phoneticPr fontId="2"/>
  </si>
  <si>
    <t>3泊目</t>
    <rPh sb="1" eb="2">
      <t>ハク</t>
    </rPh>
    <rPh sb="2" eb="3">
      <t>メ</t>
    </rPh>
    <phoneticPr fontId="2"/>
  </si>
  <si>
    <t>2泊目</t>
    <rPh sb="1" eb="2">
      <t>ハク</t>
    </rPh>
    <rPh sb="2" eb="3">
      <t>メ</t>
    </rPh>
    <phoneticPr fontId="2"/>
  </si>
  <si>
    <t>1泊目</t>
    <rPh sb="1" eb="2">
      <t>ハク</t>
    </rPh>
    <rPh sb="2" eb="3">
      <t>メ</t>
    </rPh>
    <phoneticPr fontId="2"/>
  </si>
  <si>
    <t>備考</t>
    <rPh sb="0" eb="2">
      <t>ビコウ</t>
    </rPh>
    <phoneticPr fontId="2"/>
  </si>
  <si>
    <t>泊数</t>
    <rPh sb="0" eb="1">
      <t>ハク</t>
    </rPh>
    <rPh sb="1" eb="2">
      <t>スウ</t>
    </rPh>
    <phoneticPr fontId="2"/>
  </si>
  <si>
    <t>性別</t>
    <phoneticPr fontId="2"/>
  </si>
  <si>
    <t>氏　　名</t>
    <rPh sb="0" eb="1">
      <t>シ</t>
    </rPh>
    <rPh sb="3" eb="4">
      <t>メイ</t>
    </rPh>
    <phoneticPr fontId="2"/>
  </si>
  <si>
    <t>No</t>
    <phoneticPr fontId="2"/>
  </si>
  <si>
    <t>宿泊者内訳</t>
    <rPh sb="0" eb="3">
      <t>シュクハクシャ</t>
    </rPh>
    <rPh sb="3" eb="5">
      <t>ウチワケ</t>
    </rPh>
    <phoneticPr fontId="2"/>
  </si>
  <si>
    <t>作成</t>
    <rPh sb="0" eb="2">
      <t>サクセイ</t>
    </rPh>
    <phoneticPr fontId="2"/>
  </si>
  <si>
    <t>宿 泊 者 名 簿</t>
    <rPh sb="0" eb="1">
      <t>ヤド</t>
    </rPh>
    <rPh sb="2" eb="3">
      <t>ハク</t>
    </rPh>
    <rPh sb="4" eb="5">
      <t>シャ</t>
    </rPh>
    <rPh sb="6" eb="7">
      <t>ナ</t>
    </rPh>
    <rPh sb="8" eb="9">
      <t>ボ</t>
    </rPh>
    <phoneticPr fontId="2"/>
  </si>
  <si>
    <t>看護師</t>
    <rPh sb="0" eb="3">
      <t>カンゴシ</t>
    </rPh>
    <phoneticPr fontId="2"/>
  </si>
  <si>
    <t>添乗員</t>
    <rPh sb="0" eb="3">
      <t>テンジョウイン</t>
    </rPh>
    <phoneticPr fontId="2"/>
  </si>
  <si>
    <t>カメラマン</t>
    <phoneticPr fontId="2"/>
  </si>
  <si>
    <t>乗務員</t>
    <rPh sb="0" eb="3">
      <t>ジョウムイン</t>
    </rPh>
    <phoneticPr fontId="2"/>
  </si>
  <si>
    <t>65歳</t>
    <rPh sb="2" eb="3">
      <t>サイ</t>
    </rPh>
    <phoneticPr fontId="1"/>
  </si>
  <si>
    <t>以上</t>
    <rPh sb="0" eb="2">
      <t>イジョウ</t>
    </rPh>
    <phoneticPr fontId="1"/>
  </si>
  <si>
    <t>在住市町村</t>
    <rPh sb="0" eb="5">
      <t>ザイジュウシチョウソン</t>
    </rPh>
    <phoneticPr fontId="2"/>
  </si>
  <si>
    <t>教員</t>
    <rPh sb="0" eb="2">
      <t>キョウイン</t>
    </rPh>
    <phoneticPr fontId="1"/>
  </si>
  <si>
    <t>就学前</t>
    <rPh sb="0" eb="3">
      <t>シュウガクマエ</t>
    </rPh>
    <phoneticPr fontId="1"/>
  </si>
  <si>
    <t>高校生</t>
    <rPh sb="0" eb="3">
      <t>コウコウセイ</t>
    </rPh>
    <phoneticPr fontId="1"/>
  </si>
  <si>
    <t>区分</t>
    <rPh sb="0" eb="2">
      <t>クブン</t>
    </rPh>
    <phoneticPr fontId="1"/>
  </si>
  <si>
    <t>性別</t>
    <rPh sb="0" eb="2">
      <t>セイベツ</t>
    </rPh>
    <phoneticPr fontId="1"/>
  </si>
  <si>
    <t>男</t>
    <rPh sb="0" eb="1">
      <t>オトコ</t>
    </rPh>
    <phoneticPr fontId="1"/>
  </si>
  <si>
    <t>女</t>
    <rPh sb="0" eb="1">
      <t>オンナ</t>
    </rPh>
    <phoneticPr fontId="1"/>
  </si>
  <si>
    <t>65以上</t>
    <rPh sb="2" eb="4">
      <t>イジョウ</t>
    </rPh>
    <phoneticPr fontId="1"/>
  </si>
  <si>
    <t>計</t>
    <rPh sb="0" eb="1">
      <t>ケイ</t>
    </rPh>
    <phoneticPr fontId="1"/>
  </si>
  <si>
    <t>名</t>
    <rPh sb="0" eb="1">
      <t>メイ</t>
    </rPh>
    <phoneticPr fontId="1"/>
  </si>
  <si>
    <t>総人数</t>
    <rPh sb="0" eb="3">
      <t>ソウニンズウ</t>
    </rPh>
    <phoneticPr fontId="1"/>
  </si>
  <si>
    <t>月</t>
    <rPh sb="0" eb="1">
      <t>ガツ</t>
    </rPh>
    <phoneticPr fontId="1"/>
  </si>
  <si>
    <t>日</t>
    <rPh sb="0" eb="1">
      <t>ニチ</t>
    </rPh>
    <phoneticPr fontId="1"/>
  </si>
  <si>
    <t>1泊目</t>
    <rPh sb="1" eb="3">
      <t>ハクメ</t>
    </rPh>
    <phoneticPr fontId="1"/>
  </si>
  <si>
    <t>２泊目</t>
    <rPh sb="1" eb="3">
      <t>ハクメ</t>
    </rPh>
    <phoneticPr fontId="1"/>
  </si>
  <si>
    <t>３泊目</t>
    <rPh sb="1" eb="3">
      <t>ハクメ</t>
    </rPh>
    <phoneticPr fontId="1"/>
  </si>
  <si>
    <t>４泊目</t>
    <rPh sb="1" eb="3">
      <t>ハクメ</t>
    </rPh>
    <phoneticPr fontId="1"/>
  </si>
  <si>
    <t>総計</t>
    <rPh sb="0" eb="2">
      <t>ソウケイ</t>
    </rPh>
    <phoneticPr fontId="1"/>
  </si>
  <si>
    <t>多目的広場</t>
    <rPh sb="0" eb="5">
      <t>タモクテキヒロバ</t>
    </rPh>
    <phoneticPr fontId="1"/>
  </si>
  <si>
    <t>入浴</t>
    <rPh sb="0" eb="2">
      <t>ニュウヨク</t>
    </rPh>
    <phoneticPr fontId="1"/>
  </si>
  <si>
    <t>あじさい</t>
    <phoneticPr fontId="1"/>
  </si>
  <si>
    <t>やまゆり</t>
    <phoneticPr fontId="1"/>
  </si>
  <si>
    <t>はぎ</t>
    <phoneticPr fontId="1"/>
  </si>
  <si>
    <t>木工室</t>
    <rPh sb="0" eb="2">
      <t>モッコウ</t>
    </rPh>
    <rPh sb="2" eb="3">
      <t>シツ</t>
    </rPh>
    <phoneticPr fontId="1"/>
  </si>
  <si>
    <t>炊事場</t>
    <rPh sb="0" eb="3">
      <t>スイジバ</t>
    </rPh>
    <phoneticPr fontId="1"/>
  </si>
  <si>
    <t>小中</t>
    <rPh sb="0" eb="2">
      <t>ショウチュウ</t>
    </rPh>
    <phoneticPr fontId="1"/>
  </si>
  <si>
    <t>高</t>
    <rPh sb="0" eb="1">
      <t>コウ</t>
    </rPh>
    <phoneticPr fontId="1"/>
  </si>
  <si>
    <t>大人</t>
    <rPh sb="0" eb="2">
      <t>オトナ</t>
    </rPh>
    <phoneticPr fontId="1"/>
  </si>
  <si>
    <t>前</t>
    <rPh sb="0" eb="1">
      <t>マエ</t>
    </rPh>
    <phoneticPr fontId="1"/>
  </si>
  <si>
    <t>1泊目月</t>
    <rPh sb="1" eb="3">
      <t>ハクメ</t>
    </rPh>
    <rPh sb="3" eb="4">
      <t>ツキ</t>
    </rPh>
    <phoneticPr fontId="1"/>
  </si>
  <si>
    <t>2泊目月</t>
    <rPh sb="1" eb="3">
      <t>ハクメ</t>
    </rPh>
    <rPh sb="3" eb="4">
      <t>ツキ</t>
    </rPh>
    <phoneticPr fontId="1"/>
  </si>
  <si>
    <t>１泊目日</t>
    <rPh sb="1" eb="3">
      <t>ハクメ</t>
    </rPh>
    <rPh sb="3" eb="4">
      <t>ニチ</t>
    </rPh>
    <phoneticPr fontId="1"/>
  </si>
  <si>
    <t>2泊目日</t>
    <rPh sb="1" eb="3">
      <t>ハクメ</t>
    </rPh>
    <rPh sb="3" eb="4">
      <t>ニチ</t>
    </rPh>
    <phoneticPr fontId="1"/>
  </si>
  <si>
    <t>3泊目月</t>
    <rPh sb="1" eb="3">
      <t>ハクメ</t>
    </rPh>
    <rPh sb="3" eb="4">
      <t>ツキ</t>
    </rPh>
    <phoneticPr fontId="1"/>
  </si>
  <si>
    <t>3泊目日</t>
    <rPh sb="1" eb="3">
      <t>ハクメ</t>
    </rPh>
    <rPh sb="3" eb="4">
      <t>ニチ</t>
    </rPh>
    <phoneticPr fontId="1"/>
  </si>
  <si>
    <t>4泊目月</t>
    <rPh sb="1" eb="3">
      <t>ハクメ</t>
    </rPh>
    <rPh sb="3" eb="4">
      <t>ツキ</t>
    </rPh>
    <phoneticPr fontId="1"/>
  </si>
  <si>
    <t>4泊目日</t>
    <rPh sb="1" eb="3">
      <t>ハクメ</t>
    </rPh>
    <rPh sb="3" eb="4">
      <t>ニチ</t>
    </rPh>
    <phoneticPr fontId="1"/>
  </si>
  <si>
    <t>入所時間</t>
    <rPh sb="0" eb="2">
      <t>ニュウショ</t>
    </rPh>
    <rPh sb="2" eb="4">
      <t>ジカン</t>
    </rPh>
    <phoneticPr fontId="1"/>
  </si>
  <si>
    <t>退所時間</t>
    <rPh sb="0" eb="4">
      <t>タイショジカン</t>
    </rPh>
    <phoneticPr fontId="1"/>
  </si>
  <si>
    <t>和暦</t>
    <rPh sb="0" eb="2">
      <t>ワレキ</t>
    </rPh>
    <phoneticPr fontId="1"/>
  </si>
  <si>
    <t>団体名</t>
    <rPh sb="0" eb="3">
      <t>ダンタイメイ</t>
    </rPh>
    <phoneticPr fontId="1"/>
  </si>
  <si>
    <t>初日</t>
    <rPh sb="0" eb="2">
      <t>ショニチ</t>
    </rPh>
    <phoneticPr fontId="1"/>
  </si>
  <si>
    <t>最終日</t>
    <rPh sb="0" eb="3">
      <t>サイシュウビ</t>
    </rPh>
    <phoneticPr fontId="1"/>
  </si>
  <si>
    <t>中日①</t>
    <rPh sb="0" eb="2">
      <t>ナカビ</t>
    </rPh>
    <phoneticPr fontId="1"/>
  </si>
  <si>
    <t>集会・会議</t>
    <rPh sb="0" eb="2">
      <t>シュウカイ</t>
    </rPh>
    <rPh sb="3" eb="5">
      <t>カイギ</t>
    </rPh>
    <phoneticPr fontId="1"/>
  </si>
  <si>
    <t>入所</t>
    <rPh sb="0" eb="2">
      <t>ニュウショ</t>
    </rPh>
    <phoneticPr fontId="1"/>
  </si>
  <si>
    <t>退所</t>
    <rPh sb="0" eb="2">
      <t>タイショ</t>
    </rPh>
    <phoneticPr fontId="1"/>
  </si>
  <si>
    <t>風呂場下</t>
    <rPh sb="0" eb="4">
      <t>フロバシタ</t>
    </rPh>
    <phoneticPr fontId="1"/>
  </si>
  <si>
    <t>所内</t>
    <rPh sb="0" eb="2">
      <t>ショナイ</t>
    </rPh>
    <phoneticPr fontId="1"/>
  </si>
  <si>
    <t>体育館</t>
    <rPh sb="0" eb="3">
      <t>タイイクカン</t>
    </rPh>
    <phoneticPr fontId="1"/>
  </si>
  <si>
    <t>天文台</t>
    <rPh sb="0" eb="3">
      <t>テンモンダイ</t>
    </rPh>
    <phoneticPr fontId="1"/>
  </si>
  <si>
    <t>研修室</t>
    <rPh sb="0" eb="3">
      <t>ケンシュウシツ</t>
    </rPh>
    <phoneticPr fontId="1"/>
  </si>
  <si>
    <t>工作</t>
    <rPh sb="0" eb="2">
      <t>コウサク</t>
    </rPh>
    <phoneticPr fontId="1"/>
  </si>
  <si>
    <t>A</t>
    <phoneticPr fontId="1"/>
  </si>
  <si>
    <t>B</t>
    <phoneticPr fontId="1"/>
  </si>
  <si>
    <t>C</t>
    <phoneticPr fontId="1"/>
  </si>
  <si>
    <t>※【備考】欄：以下の該当者がいる場合は、備考欄の項目を選択してください。</t>
    <rPh sb="2" eb="4">
      <t>ビコウ</t>
    </rPh>
    <rPh sb="5" eb="6">
      <t>ラン</t>
    </rPh>
    <rPh sb="7" eb="9">
      <t>イカ</t>
    </rPh>
    <rPh sb="10" eb="12">
      <t>ガイトウ</t>
    </rPh>
    <rPh sb="12" eb="13">
      <t>シャ</t>
    </rPh>
    <rPh sb="16" eb="18">
      <t>バアイ</t>
    </rPh>
    <rPh sb="20" eb="22">
      <t>ビコウ</t>
    </rPh>
    <rPh sb="22" eb="23">
      <t>ラン</t>
    </rPh>
    <rPh sb="24" eb="26">
      <t>コウモク</t>
    </rPh>
    <rPh sb="27" eb="29">
      <t>センタク</t>
    </rPh>
    <phoneticPr fontId="2"/>
  </si>
  <si>
    <t>消灯</t>
    <rPh sb="0" eb="2">
      <t>ショウトウ</t>
    </rPh>
    <phoneticPr fontId="1"/>
  </si>
  <si>
    <t>起床</t>
    <rPh sb="0" eb="2">
      <t>キショウ</t>
    </rPh>
    <phoneticPr fontId="1"/>
  </si>
  <si>
    <t>退室点検</t>
    <rPh sb="0" eb="4">
      <t>タイシツテンケン</t>
    </rPh>
    <phoneticPr fontId="1"/>
  </si>
  <si>
    <t>開始</t>
    <rPh sb="0" eb="2">
      <t>カイシ</t>
    </rPh>
    <phoneticPr fontId="1"/>
  </si>
  <si>
    <t>原材料表・メニュー送付希望</t>
    <rPh sb="0" eb="3">
      <t>ゲンザイリョウ</t>
    </rPh>
    <rPh sb="3" eb="4">
      <t>ヒョウ</t>
    </rPh>
    <rPh sb="9" eb="11">
      <t>ソウフ</t>
    </rPh>
    <rPh sb="11" eb="13">
      <t>キボウ</t>
    </rPh>
    <phoneticPr fontId="2"/>
  </si>
  <si>
    <t>アレルギー対応食等についてのご相談は</t>
    <rPh sb="5" eb="7">
      <t>タイオウ</t>
    </rPh>
    <rPh sb="7" eb="8">
      <t>ショク</t>
    </rPh>
    <rPh sb="8" eb="9">
      <t>トウ</t>
    </rPh>
    <rPh sb="15" eb="17">
      <t>ソウダン</t>
    </rPh>
    <phoneticPr fontId="2"/>
  </si>
  <si>
    <t>https://nichiei-meal.net/</t>
    <phoneticPr fontId="2"/>
  </si>
  <si>
    <t>団体名</t>
    <rPh sb="0" eb="3">
      <t>ダンタイメイ</t>
    </rPh>
    <phoneticPr fontId="2"/>
  </si>
  <si>
    <t>児童・生徒等</t>
    <phoneticPr fontId="2"/>
  </si>
  <si>
    <t>人</t>
    <rPh sb="0" eb="1">
      <t>ニン</t>
    </rPh>
    <phoneticPr fontId="2"/>
  </si>
  <si>
    <t>合計</t>
    <rPh sb="0" eb="2">
      <t>ゴウケイ</t>
    </rPh>
    <phoneticPr fontId="2"/>
  </si>
  <si>
    <t>引 率 者</t>
    <rPh sb="0" eb="1">
      <t>イン</t>
    </rPh>
    <rPh sb="2" eb="3">
      <t>リツ</t>
    </rPh>
    <rPh sb="4" eb="5">
      <t>モノ</t>
    </rPh>
    <phoneticPr fontId="2"/>
  </si>
  <si>
    <t>そ の 他</t>
    <rPh sb="4" eb="5">
      <t>ホカ</t>
    </rPh>
    <phoneticPr fontId="2"/>
  </si>
  <si>
    <t>月　／　日</t>
    <rPh sb="0" eb="1">
      <t>ツキ</t>
    </rPh>
    <rPh sb="4" eb="5">
      <t>ニチ</t>
    </rPh>
    <phoneticPr fontId="2"/>
  </si>
  <si>
    <t>／</t>
    <phoneticPr fontId="2"/>
  </si>
  <si>
    <t>食堂食</t>
    <rPh sb="0" eb="2">
      <t>ショクドウ</t>
    </rPh>
    <rPh sb="2" eb="3">
      <t>ショク</t>
    </rPh>
    <phoneticPr fontId="2"/>
  </si>
  <si>
    <t>　　朝食</t>
    <rPh sb="2" eb="4">
      <t>チョウショク</t>
    </rPh>
    <phoneticPr fontId="2"/>
  </si>
  <si>
    <t>食</t>
    <rPh sb="0" eb="1">
      <t>ショク</t>
    </rPh>
    <phoneticPr fontId="2"/>
  </si>
  <si>
    <r>
      <t>　　昼食　</t>
    </r>
    <r>
      <rPr>
        <b/>
        <sz val="12"/>
        <color indexed="10"/>
        <rFont val="HG丸ｺﾞｼｯｸM-PRO"/>
        <family val="3"/>
        <charset val="128"/>
      </rPr>
      <t>※１</t>
    </r>
    <rPh sb="2" eb="4">
      <t>チュウショク</t>
    </rPh>
    <phoneticPr fontId="2"/>
  </si>
  <si>
    <t>　　夕食</t>
    <rPh sb="2" eb="4">
      <t>ユウショク</t>
    </rPh>
    <phoneticPr fontId="2"/>
  </si>
  <si>
    <t>カレー</t>
    <phoneticPr fontId="2"/>
  </si>
  <si>
    <t>開始時間</t>
    <rPh sb="0" eb="2">
      <t>カイシ</t>
    </rPh>
    <rPh sb="2" eb="4">
      <t>ジカン</t>
    </rPh>
    <phoneticPr fontId="2"/>
  </si>
  <si>
    <t>セット数</t>
    <rPh sb="3" eb="4">
      <t>スウ</t>
    </rPh>
    <phoneticPr fontId="2"/>
  </si>
  <si>
    <t>セット</t>
    <phoneticPr fontId="2"/>
  </si>
  <si>
    <t>折り詰め弁当</t>
    <rPh sb="0" eb="1">
      <t>オ</t>
    </rPh>
    <rPh sb="2" eb="3">
      <t>ヅ</t>
    </rPh>
    <rPh sb="4" eb="6">
      <t>ベントウ</t>
    </rPh>
    <phoneticPr fontId="2"/>
  </si>
  <si>
    <t>受取時間</t>
    <rPh sb="0" eb="1">
      <t>ウ</t>
    </rPh>
    <rPh sb="1" eb="2">
      <t>ト</t>
    </rPh>
    <rPh sb="2" eb="4">
      <t>ジカン</t>
    </rPh>
    <phoneticPr fontId="2"/>
  </si>
  <si>
    <t>受取時間</t>
    <phoneticPr fontId="2"/>
  </si>
  <si>
    <t>おにぎり３個弁当</t>
    <rPh sb="5" eb="6">
      <t>コ</t>
    </rPh>
    <rPh sb="6" eb="8">
      <t>ベントウ</t>
    </rPh>
    <phoneticPr fontId="2"/>
  </si>
  <si>
    <t>おにぎり２個弁当</t>
    <rPh sb="5" eb="6">
      <t>コ</t>
    </rPh>
    <rPh sb="6" eb="8">
      <t>ベントウ</t>
    </rPh>
    <phoneticPr fontId="2"/>
  </si>
  <si>
    <t>おにぎり</t>
    <phoneticPr fontId="2"/>
  </si>
  <si>
    <t>菓子パン</t>
    <rPh sb="0" eb="2">
      <t>カシ</t>
    </rPh>
    <phoneticPr fontId="2"/>
  </si>
  <si>
    <t>飲料</t>
    <rPh sb="0" eb="2">
      <t>インリョウ</t>
    </rPh>
    <phoneticPr fontId="2"/>
  </si>
  <si>
    <t>お茶</t>
    <rPh sb="1" eb="2">
      <t>チャ</t>
    </rPh>
    <phoneticPr fontId="2"/>
  </si>
  <si>
    <t>本</t>
    <rPh sb="0" eb="1">
      <t>ホン</t>
    </rPh>
    <phoneticPr fontId="2"/>
  </si>
  <si>
    <t>スポーツドリンク</t>
    <phoneticPr fontId="2"/>
  </si>
  <si>
    <t>本</t>
    <phoneticPr fontId="2"/>
  </si>
  <si>
    <t>オレンジジュース</t>
    <phoneticPr fontId="2"/>
  </si>
  <si>
    <t>水</t>
    <rPh sb="0" eb="1">
      <t>ミズ</t>
    </rPh>
    <phoneticPr fontId="2"/>
  </si>
  <si>
    <t>麦茶</t>
    <rPh sb="0" eb="2">
      <t>ムギチャ</t>
    </rPh>
    <phoneticPr fontId="2"/>
  </si>
  <si>
    <t>紙パック</t>
    <rPh sb="0" eb="1">
      <t>カミ</t>
    </rPh>
    <phoneticPr fontId="2"/>
  </si>
  <si>
    <t>アップルジュース</t>
    <phoneticPr fontId="2"/>
  </si>
  <si>
    <t>グレープジュース</t>
    <phoneticPr fontId="2"/>
  </si>
  <si>
    <t>牛乳</t>
    <rPh sb="0" eb="2">
      <t>ギュウニュウ</t>
    </rPh>
    <phoneticPr fontId="2"/>
  </si>
  <si>
    <t>その他</t>
    <rPh sb="2" eb="3">
      <t>タ</t>
    </rPh>
    <phoneticPr fontId="2"/>
  </si>
  <si>
    <t>氷（２kg）</t>
    <phoneticPr fontId="2"/>
  </si>
  <si>
    <t>袋</t>
    <rPh sb="0" eb="1">
      <t>フクロ</t>
    </rPh>
    <phoneticPr fontId="2"/>
  </si>
  <si>
    <t>担当者氏名</t>
    <rPh sb="0" eb="3">
      <t>タントウシャ</t>
    </rPh>
    <rPh sb="3" eb="5">
      <t>シメイ</t>
    </rPh>
    <phoneticPr fontId="2"/>
  </si>
  <si>
    <t>中日②</t>
    <rPh sb="0" eb="2">
      <t>ナカビ</t>
    </rPh>
    <phoneticPr fontId="1"/>
  </si>
  <si>
    <t>日程</t>
    <rPh sb="0" eb="2">
      <t>ニッテイ</t>
    </rPh>
    <phoneticPr fontId="1"/>
  </si>
  <si>
    <t>うどん</t>
    <phoneticPr fontId="2"/>
  </si>
  <si>
    <t>まんじゅう</t>
    <phoneticPr fontId="2"/>
  </si>
  <si>
    <t>A</t>
    <phoneticPr fontId="1"/>
  </si>
  <si>
    <t>B</t>
    <phoneticPr fontId="1"/>
  </si>
  <si>
    <t>C</t>
    <phoneticPr fontId="1"/>
  </si>
  <si>
    <t>集会</t>
    <rPh sb="0" eb="2">
      <t>シュウカイ</t>
    </rPh>
    <phoneticPr fontId="1"/>
  </si>
  <si>
    <t>中日③</t>
    <rPh sb="0" eb="2">
      <t>ナカビ</t>
    </rPh>
    <phoneticPr fontId="1"/>
  </si>
  <si>
    <t>到着</t>
    <rPh sb="0" eb="2">
      <t>トウチャク</t>
    </rPh>
    <phoneticPr fontId="1"/>
  </si>
  <si>
    <t>出発</t>
    <rPh sb="0" eb="2">
      <t>シュッパツ</t>
    </rPh>
    <phoneticPr fontId="1"/>
  </si>
  <si>
    <t>荷物置き場</t>
    <rPh sb="0" eb="3">
      <t>ニモツオ</t>
    </rPh>
    <rPh sb="4" eb="5">
      <t>バ</t>
    </rPh>
    <phoneticPr fontId="1"/>
  </si>
  <si>
    <t>コース</t>
    <phoneticPr fontId="1"/>
  </si>
  <si>
    <t>炊事場内訳</t>
    <rPh sb="0" eb="2">
      <t>スイジ</t>
    </rPh>
    <rPh sb="3" eb="5">
      <t>ウチワケ</t>
    </rPh>
    <phoneticPr fontId="1"/>
  </si>
  <si>
    <t>紙コップ</t>
    <rPh sb="0" eb="1">
      <t>カミ</t>
    </rPh>
    <phoneticPr fontId="2"/>
  </si>
  <si>
    <t>大盛
折り詰め弁当</t>
    <rPh sb="0" eb="2">
      <t>オオモリ</t>
    </rPh>
    <rPh sb="3" eb="4">
      <t>オ</t>
    </rPh>
    <rPh sb="5" eb="6">
      <t>ヅ</t>
    </rPh>
    <rPh sb="7" eb="9">
      <t>ベントウ</t>
    </rPh>
    <phoneticPr fontId="1"/>
  </si>
  <si>
    <t>のり弁当</t>
    <rPh sb="2" eb="4">
      <t>ベントウ</t>
    </rPh>
    <phoneticPr fontId="1"/>
  </si>
  <si>
    <t>焼きおにぎり</t>
    <rPh sb="0" eb="1">
      <t>ヤ</t>
    </rPh>
    <phoneticPr fontId="2"/>
  </si>
  <si>
    <t>さつまいも天ぷら</t>
    <rPh sb="5" eb="6">
      <t>テン</t>
    </rPh>
    <phoneticPr fontId="1"/>
  </si>
  <si>
    <t>野菜かき揚げ</t>
    <rPh sb="0" eb="2">
      <t>ヤサイ</t>
    </rPh>
    <rPh sb="4" eb="5">
      <t>ア</t>
    </rPh>
    <phoneticPr fontId="1"/>
  </si>
  <si>
    <t>２ℓ（オレンジは1.5ℓ）</t>
    <phoneticPr fontId="1"/>
  </si>
  <si>
    <t>食堂問い合わせフォームへお願いします</t>
    <rPh sb="0" eb="2">
      <t>ショクドウ</t>
    </rPh>
    <rPh sb="2" eb="3">
      <t>ト</t>
    </rPh>
    <rPh sb="4" eb="5">
      <t>ア</t>
    </rPh>
    <rPh sb="13" eb="14">
      <t>ネガ</t>
    </rPh>
    <phoneticPr fontId="2"/>
  </si>
  <si>
    <t>FAX：</t>
    <phoneticPr fontId="1"/>
  </si>
  <si>
    <t>Mail：</t>
    <phoneticPr fontId="1"/>
  </si>
  <si>
    <t>※利用１ヶ月前以降の発送となります。</t>
    <rPh sb="1" eb="3">
      <t>リヨウ</t>
    </rPh>
    <rPh sb="5" eb="6">
      <t>ゲツ</t>
    </rPh>
    <rPh sb="6" eb="7">
      <t>マエ</t>
    </rPh>
    <rPh sb="7" eb="9">
      <t>イコウ</t>
    </rPh>
    <rPh sb="10" eb="12">
      <t>ハッソウ</t>
    </rPh>
    <phoneticPr fontId="1"/>
  </si>
  <si>
    <t>食 事 申 込 書</t>
    <rPh sb="0" eb="1">
      <t>ショク</t>
    </rPh>
    <rPh sb="2" eb="3">
      <t>コト</t>
    </rPh>
    <rPh sb="4" eb="5">
      <t>サル</t>
    </rPh>
    <rPh sb="6" eb="7">
      <t>コミ</t>
    </rPh>
    <rPh sb="8" eb="9">
      <t>ショ</t>
    </rPh>
    <phoneticPr fontId="2"/>
  </si>
  <si>
    <t>※10食以上の増減があった場合、1ヶ月前に再提出</t>
    <phoneticPr fontId="1"/>
  </si>
  <si>
    <r>
      <t>ごみ袋
（70</t>
    </r>
    <r>
      <rPr>
        <sz val="12"/>
        <color rgb="FF000000"/>
        <rFont val="HG丸ｺﾞｼｯｸM-PRO"/>
        <family val="3"/>
        <charset val="128"/>
      </rPr>
      <t>ℓ</t>
    </r>
    <r>
      <rPr>
        <sz val="12"/>
        <color indexed="8"/>
        <rFont val="HG丸ｺﾞｼｯｸM-PRO"/>
        <family val="3"/>
        <charset val="128"/>
      </rPr>
      <t>）</t>
    </r>
    <rPh sb="2" eb="3">
      <t>フクロ</t>
    </rPh>
    <phoneticPr fontId="2"/>
  </si>
  <si>
    <t>※当施設は飲食物の持ち込みを禁止しています。
※合同合宿は、精算を分ける場合、団体ごとに作成してください。
※アレルギー対応食の持ち込みは、宿泊中全ての食事となります。
※連絡先は日中に連絡が取れるものを記載してください。</t>
    <rPh sb="5" eb="8">
      <t>インショクブツ</t>
    </rPh>
    <rPh sb="9" eb="10">
      <t>モ</t>
    </rPh>
    <rPh sb="11" eb="12">
      <t>コ</t>
    </rPh>
    <rPh sb="14" eb="16">
      <t>キンシ</t>
    </rPh>
    <rPh sb="36" eb="38">
      <t>バアイ</t>
    </rPh>
    <phoneticPr fontId="2"/>
  </si>
  <si>
    <t>大盛
のり弁当</t>
    <rPh sb="0" eb="2">
      <t>オオモリ</t>
    </rPh>
    <rPh sb="5" eb="7">
      <t>ベントウ</t>
    </rPh>
    <phoneticPr fontId="1"/>
  </si>
  <si>
    <t>8
個</t>
    <rPh sb="2" eb="3">
      <t>コ</t>
    </rPh>
    <phoneticPr fontId="2"/>
  </si>
  <si>
    <r>
      <t>500</t>
    </r>
    <r>
      <rPr>
        <b/>
        <sz val="12"/>
        <color rgb="FF000000"/>
        <rFont val="Malgun Gothic"/>
        <family val="3"/>
        <charset val="129"/>
      </rPr>
      <t>㎖</t>
    </r>
    <phoneticPr fontId="2"/>
  </si>
  <si>
    <t>初日</t>
  </si>
  <si>
    <t>令和</t>
    <rPh sb="0" eb="2">
      <t>レイワ</t>
    </rPh>
    <phoneticPr fontId="1"/>
  </si>
  <si>
    <t>年</t>
    <rPh sb="0" eb="1">
      <t>ネン</t>
    </rPh>
    <phoneticPr fontId="1"/>
  </si>
  <si>
    <t>代表者（学校は校長）</t>
    <rPh sb="0" eb="2">
      <t>ダイヒョウ</t>
    </rPh>
    <rPh sb="2" eb="3">
      <t>シャ</t>
    </rPh>
    <rPh sb="4" eb="6">
      <t>ガッコウ</t>
    </rPh>
    <rPh sb="7" eb="9">
      <t>コウチョウ</t>
    </rPh>
    <phoneticPr fontId="1"/>
  </si>
  <si>
    <t>担当者
連絡先</t>
    <rPh sb="0" eb="3">
      <t>タントウシャ</t>
    </rPh>
    <rPh sb="4" eb="6">
      <t>レンラク</t>
    </rPh>
    <rPh sb="6" eb="7">
      <t>サキ</t>
    </rPh>
    <phoneticPr fontId="1"/>
  </si>
  <si>
    <t>担当者</t>
    <rPh sb="0" eb="3">
      <t>タントウシャ</t>
    </rPh>
    <phoneticPr fontId="1"/>
  </si>
  <si>
    <t>代表</t>
    <rPh sb="0" eb="2">
      <t>ダイヒョウ</t>
    </rPh>
    <phoneticPr fontId="1"/>
  </si>
  <si>
    <t>連絡先</t>
    <rPh sb="0" eb="3">
      <t>レンラクサキ</t>
    </rPh>
    <phoneticPr fontId="1"/>
  </si>
  <si>
    <t>その他
・
雨天</t>
    <rPh sb="2" eb="3">
      <t>ホカ</t>
    </rPh>
    <rPh sb="6" eb="8">
      <t>ウテン</t>
    </rPh>
    <phoneticPr fontId="1"/>
  </si>
  <si>
    <t>小中学生</t>
    <rPh sb="0" eb="3">
      <t>ショウガクセイ</t>
    </rPh>
    <phoneticPr fontId="1"/>
  </si>
  <si>
    <t>小学生</t>
    <rPh sb="0" eb="3">
      <t>ショウガクセイ</t>
    </rPh>
    <phoneticPr fontId="1"/>
  </si>
  <si>
    <t>中学生</t>
    <rPh sb="0" eb="3">
      <t>チュウガクセイ</t>
    </rPh>
    <phoneticPr fontId="1"/>
  </si>
  <si>
    <t>その他</t>
    <rPh sb="2" eb="3">
      <t>ホカ</t>
    </rPh>
    <phoneticPr fontId="1"/>
  </si>
  <si>
    <t>1:就学前 2:小学生 3:中学生 4:高校生
5:大学生 6:その他 7:教員   日:日帰り</t>
    <rPh sb="14" eb="17">
      <t>チュウガクセイ</t>
    </rPh>
    <rPh sb="26" eb="29">
      <t>ダイガクセイ</t>
    </rPh>
    <rPh sb="34" eb="35">
      <t>タ</t>
    </rPh>
    <rPh sb="38" eb="40">
      <t>キョウイン</t>
    </rPh>
    <rPh sb="43" eb="44">
      <t>ヒビ</t>
    </rPh>
    <rPh sb="45" eb="47">
      <t>ヒガエ</t>
    </rPh>
    <phoneticPr fontId="1"/>
  </si>
  <si>
    <t>大学生</t>
    <rPh sb="0" eb="3">
      <t>ダイガクセイ</t>
    </rPh>
    <phoneticPr fontId="1"/>
  </si>
  <si>
    <t>大学生
その他</t>
    <rPh sb="0" eb="3">
      <t>ダイガクセイ</t>
    </rPh>
    <rPh sb="6" eb="7">
      <t>ホカ</t>
    </rPh>
    <phoneticPr fontId="1"/>
  </si>
  <si>
    <t>就学前</t>
    <rPh sb="0" eb="3">
      <t>シュウガクマエ</t>
    </rPh>
    <phoneticPr fontId="1"/>
  </si>
  <si>
    <t>小学生</t>
    <rPh sb="0" eb="3">
      <t>ショウガクセイ</t>
    </rPh>
    <phoneticPr fontId="1"/>
  </si>
  <si>
    <t>中学生</t>
    <rPh sb="0" eb="3">
      <t>チュウガクセイ</t>
    </rPh>
    <phoneticPr fontId="1"/>
  </si>
  <si>
    <t>高校生</t>
    <rPh sb="0" eb="3">
      <t>コウコウセイ</t>
    </rPh>
    <phoneticPr fontId="1"/>
  </si>
  <si>
    <t>合計</t>
    <rPh sb="0" eb="2">
      <t>ゴウケイ</t>
    </rPh>
    <phoneticPr fontId="1"/>
  </si>
  <si>
    <t>男</t>
    <rPh sb="0" eb="1">
      <t>オトコ</t>
    </rPh>
    <phoneticPr fontId="1"/>
  </si>
  <si>
    <t>女</t>
    <rPh sb="0" eb="1">
      <t>オンナ</t>
    </rPh>
    <phoneticPr fontId="1"/>
  </si>
  <si>
    <t>男</t>
    <phoneticPr fontId="1"/>
  </si>
  <si>
    <r>
      <t xml:space="preserve">炊
事
</t>
    </r>
    <r>
      <rPr>
        <b/>
        <sz val="12"/>
        <color rgb="FFFF0000"/>
        <rFont val="HG丸ｺﾞｼｯｸM-PRO"/>
        <family val="3"/>
        <charset val="128"/>
      </rPr>
      <t>※２</t>
    </r>
    <rPh sb="0" eb="1">
      <t>スイ</t>
    </rPh>
    <rPh sb="2" eb="3">
      <t>コト</t>
    </rPh>
    <phoneticPr fontId="2"/>
  </si>
  <si>
    <r>
      <t xml:space="preserve">そ
の
他
</t>
    </r>
    <r>
      <rPr>
        <b/>
        <sz val="12"/>
        <color indexed="10"/>
        <rFont val="HG丸ｺﾞｼｯｸM-PRO"/>
        <family val="3"/>
        <charset val="128"/>
      </rPr>
      <t>※３</t>
    </r>
    <phoneticPr fontId="2"/>
  </si>
  <si>
    <r>
      <t xml:space="preserve">弁当
・
補食
</t>
    </r>
    <r>
      <rPr>
        <b/>
        <sz val="12"/>
        <color indexed="10"/>
        <rFont val="HG丸ｺﾞｼｯｸM-PRO"/>
        <family val="3"/>
        <charset val="128"/>
      </rPr>
      <t>※４</t>
    </r>
    <rPh sb="0" eb="2">
      <t>ベントウ</t>
    </rPh>
    <rPh sb="5" eb="7">
      <t>ホショク</t>
    </rPh>
    <phoneticPr fontId="2"/>
  </si>
  <si>
    <r>
      <rPr>
        <b/>
        <sz val="13.5"/>
        <color indexed="10"/>
        <rFont val="HG丸ｺﾞｼｯｸM-PRO"/>
        <family val="3"/>
        <charset val="128"/>
      </rPr>
      <t>※１ 初日の昼食で、到着後すぐに食堂利用を希望される場合は、午前11時までに到着してください
※２ 「炊事場内訳」には使用する炊事場ごとのセット数をご記入ください。
※３</t>
    </r>
    <r>
      <rPr>
        <sz val="13.5"/>
        <color indexed="10"/>
        <rFont val="HG丸ｺﾞｼｯｸM-PRO"/>
        <family val="3"/>
        <charset val="128"/>
      </rPr>
      <t xml:space="preserve"> </t>
    </r>
    <r>
      <rPr>
        <b/>
        <sz val="13.5"/>
        <color rgb="FFFF0000"/>
        <rFont val="HG丸ｺﾞｼｯｸM-PRO"/>
        <family val="3"/>
        <charset val="128"/>
      </rPr>
      <t>「その他」の各注文は、特別な事情がない限り、同じ種類にまとめてください。</t>
    </r>
    <r>
      <rPr>
        <sz val="13.5"/>
        <color indexed="10"/>
        <rFont val="HG丸ｺﾞｼｯｸM-PRO"/>
        <family val="3"/>
        <charset val="128"/>
      </rPr>
      <t xml:space="preserve">
</t>
    </r>
    <r>
      <rPr>
        <b/>
        <sz val="13.5"/>
        <color indexed="10"/>
        <rFont val="HG丸ｺﾞｼｯｸM-PRO"/>
        <family val="3"/>
        <charset val="128"/>
      </rPr>
      <t>※４ 「弁当・補食」の受け取り可能時刻は午前9時以降です。お早く出発する場合はお気を付けください。
※５ 申込内容に変更がある場合は、必ず電話にて御連絡いただき、内容をメモに残しておいてください。</t>
    </r>
    <r>
      <rPr>
        <sz val="13.5"/>
        <color indexed="10"/>
        <rFont val="HG丸ｺﾞｼｯｸM-PRO"/>
        <family val="3"/>
        <charset val="128"/>
      </rPr>
      <t xml:space="preserve">
</t>
    </r>
    <rPh sb="122" eb="123">
      <t>ト</t>
    </rPh>
    <phoneticPr fontId="2"/>
  </si>
  <si>
    <r>
      <t xml:space="preserve">そ
の
他
</t>
    </r>
    <r>
      <rPr>
        <b/>
        <sz val="12"/>
        <color rgb="FFFF0000"/>
        <rFont val="HG丸ｺﾞｼｯｸM-PRO"/>
        <family val="3"/>
        <charset val="128"/>
      </rPr>
      <t>※３</t>
    </r>
    <phoneticPr fontId="1"/>
  </si>
  <si>
    <t>※</t>
    <phoneticPr fontId="2"/>
  </si>
  <si>
    <t>最終日</t>
    <phoneticPr fontId="1"/>
  </si>
  <si>
    <t>組</t>
    <rPh sb="0" eb="1">
      <t>クミ</t>
    </rPh>
    <phoneticPr fontId="1"/>
  </si>
  <si>
    <t>５
個</t>
    <rPh sb="2" eb="3">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</si>
</sst>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h:mm;@"/>
    <numFmt numFmtId="178" formatCode="#"/>
    <numFmt numFmtId="179" formatCode="[$]ggge&quot;年&quot;m&quot;月&quot;d&quot;日&quot;;@"/>
    <numFmt numFmtId="180" formatCode="h:mm;;"/>
  </numFmts>
  <fonts count="63">
    <font>
      <sz val="11"/>
      <color theme="1"/>
      <name val="ＭＳ Ｐゴシック"/>
      <family val="2"/>
      <charset val="128"/>
    </font>
    <font>
      <sz val="6"/>
      <name val="ＭＳ Ｐゴシック"/>
      <family val="2"/>
      <charset val="128"/>
    </font>
    <font>
      <sz val="6"/>
      <name val="ＭＳ Ｐゴシック"/>
      <family val="3"/>
      <charset val="128"/>
    </font>
    <font>
      <sz val="11"/>
      <name val="ＭＳ Ｐゴシック"/>
      <family val="3"/>
      <charset val="128"/>
    </font>
    <font>
      <sz val="11"/>
      <name val="HG丸ｺﾞｼｯｸM-PRO"/>
      <family val="3"/>
      <charset val="128"/>
    </font>
    <font>
      <sz val="10"/>
      <name val="HG丸ｺﾞｼｯｸM-PRO"/>
      <family val="3"/>
      <charset val="128"/>
    </font>
    <font>
      <sz val="14"/>
      <name val="HG丸ｺﾞｼｯｸM-PRO"/>
      <family val="3"/>
      <charset val="128"/>
    </font>
    <font>
      <sz val="9"/>
      <name val="HG丸ｺﾞｼｯｸM-PRO"/>
      <family val="3"/>
      <charset val="128"/>
    </font>
    <font>
      <b/>
      <sz val="10"/>
      <name val="HG丸ｺﾞｼｯｸM-PRO"/>
      <family val="3"/>
      <charset val="128"/>
    </font>
    <font>
      <b/>
      <sz val="12"/>
      <name val="HG丸ｺﾞｼｯｸM-PRO"/>
      <family val="3"/>
      <charset val="128"/>
    </font>
    <font>
      <sz val="12"/>
      <name val="HG丸ｺﾞｼｯｸM-PRO"/>
      <family val="3"/>
      <charset val="128"/>
    </font>
    <font>
      <sz val="16"/>
      <name val="HG丸ｺﾞｼｯｸM-PRO"/>
      <family val="3"/>
      <charset val="128"/>
    </font>
    <font>
      <sz val="8"/>
      <name val="HG丸ｺﾞｼｯｸM-PRO"/>
      <family val="3"/>
      <charset val="128"/>
    </font>
    <font>
      <sz val="24"/>
      <name val="HG丸ｺﾞｼｯｸM-PRO"/>
      <family val="3"/>
      <charset val="128"/>
    </font>
    <font>
      <sz val="20"/>
      <name val="HG丸ｺﾞｼｯｸM-PRO"/>
      <family val="3"/>
      <charset val="128"/>
    </font>
    <font>
      <sz val="18"/>
      <name val="HG丸ｺﾞｼｯｸM-PRO"/>
      <family val="3"/>
      <charset val="128"/>
    </font>
    <font>
      <b/>
      <sz val="22"/>
      <name val="HG丸ｺﾞｼｯｸM-PRO"/>
      <family val="3"/>
      <charset val="128"/>
    </font>
    <font>
      <b/>
      <sz val="36"/>
      <name val="HG丸ｺﾞｼｯｸM-PRO"/>
      <family val="3"/>
      <charset val="128"/>
    </font>
    <font>
      <b/>
      <sz val="14"/>
      <name val="HG丸ｺﾞｼｯｸM-PRO"/>
      <family val="3"/>
      <charset val="128"/>
    </font>
    <font>
      <b/>
      <sz val="26"/>
      <name val="HG丸ｺﾞｼｯｸM-PRO"/>
      <family val="3"/>
      <charset val="128"/>
    </font>
    <font>
      <b/>
      <sz val="40"/>
      <name val="HG丸ｺﾞｼｯｸM-PRO"/>
      <family val="3"/>
      <charset val="128"/>
    </font>
    <font>
      <b/>
      <sz val="12"/>
      <color rgb="FFFF0000"/>
      <name val="HG丸ｺﾞｼｯｸM-PRO"/>
      <family val="3"/>
      <charset val="128"/>
    </font>
    <font>
      <sz val="13"/>
      <name val="HG丸ｺﾞｼｯｸM-PRO"/>
      <family val="3"/>
      <charset val="128"/>
    </font>
    <font>
      <b/>
      <sz val="16"/>
      <color rgb="FFFF0000"/>
      <name val="HG丸ｺﾞｼｯｸM-PRO"/>
      <family val="3"/>
      <charset val="128"/>
    </font>
    <font>
      <sz val="11"/>
      <color indexed="8"/>
      <name val="HG丸ｺﾞｼｯｸM-PRO"/>
      <family val="3"/>
      <charset val="128"/>
    </font>
    <font>
      <sz val="11"/>
      <color theme="1"/>
      <name val="HG丸ｺﾞｼｯｸM-PRO"/>
      <family val="3"/>
      <charset val="128"/>
    </font>
    <font>
      <sz val="8"/>
      <color theme="1"/>
      <name val="ＭＳ Ｐゴシック"/>
      <family val="3"/>
      <charset val="128"/>
    </font>
    <font>
      <sz val="9"/>
      <color rgb="FF000000"/>
      <name val="MS UI Gothic"/>
      <family val="3"/>
      <charset val="128"/>
    </font>
    <font>
      <sz val="11"/>
      <color theme="1"/>
      <name val="游ゴシック"/>
      <family val="3"/>
      <charset val="128"/>
      <scheme val="minor"/>
    </font>
    <font>
      <b/>
      <sz val="18"/>
      <color indexed="8"/>
      <name val="HG丸ｺﾞｼｯｸM-PRO"/>
      <family val="3"/>
      <charset val="128"/>
    </font>
    <font>
      <b/>
      <sz val="22"/>
      <color indexed="8"/>
      <name val="HG丸ｺﾞｼｯｸM-PRO"/>
      <family val="3"/>
      <charset val="128"/>
    </font>
    <font>
      <sz val="14"/>
      <color indexed="8"/>
      <name val="HG丸ｺﾞｼｯｸM-PRO"/>
      <family val="3"/>
      <charset val="128"/>
    </font>
    <font>
      <b/>
      <sz val="14"/>
      <color indexed="8"/>
      <name val="HG丸ｺﾞｼｯｸM-PRO"/>
      <family val="3"/>
      <charset val="128"/>
    </font>
    <font>
      <sz val="12"/>
      <color indexed="8"/>
      <name val="HG丸ｺﾞｼｯｸM-PRO"/>
      <family val="3"/>
      <charset val="128"/>
    </font>
    <font>
      <b/>
      <sz val="10"/>
      <color indexed="8"/>
      <name val="HG丸ｺﾞｼｯｸM-PRO"/>
      <family val="3"/>
      <charset val="128"/>
    </font>
    <font>
      <sz val="18"/>
      <color indexed="8"/>
      <name val="HG丸ｺﾞｼｯｸM-PRO"/>
      <family val="3"/>
      <charset val="128"/>
    </font>
    <font>
      <sz val="24"/>
      <color indexed="8"/>
      <name val="HG丸ｺﾞｼｯｸM-PRO"/>
      <family val="3"/>
      <charset val="128"/>
    </font>
    <font>
      <b/>
      <sz val="11"/>
      <color rgb="FFFF0000"/>
      <name val="HG丸ｺﾞｼｯｸM-PRO"/>
      <family val="3"/>
      <charset val="128"/>
    </font>
    <font>
      <b/>
      <sz val="11"/>
      <color indexed="8"/>
      <name val="HG丸ｺﾞｼｯｸM-PRO"/>
      <family val="3"/>
      <charset val="128"/>
    </font>
    <font>
      <u/>
      <sz val="11"/>
      <color theme="10"/>
      <name val="ＭＳ Ｐゴシック"/>
      <family val="3"/>
      <charset val="128"/>
    </font>
    <font>
      <b/>
      <u/>
      <sz val="16"/>
      <color theme="10"/>
      <name val="ＭＳ Ｐゴシック"/>
      <family val="3"/>
      <charset val="128"/>
    </font>
    <font>
      <u/>
      <sz val="11"/>
      <color theme="10"/>
      <name val="游ゴシック"/>
      <family val="3"/>
      <charset val="128"/>
      <scheme val="minor"/>
    </font>
    <font>
      <sz val="10"/>
      <color rgb="FFFF0000"/>
      <name val="HG丸ｺﾞｼｯｸM-PRO"/>
      <family val="3"/>
      <charset val="128"/>
    </font>
    <font>
      <sz val="10"/>
      <color indexed="8"/>
      <name val="HG丸ｺﾞｼｯｸM-PRO"/>
      <family val="3"/>
      <charset val="128"/>
    </font>
    <font>
      <sz val="9"/>
      <color indexed="8"/>
      <name val="HG丸ｺﾞｼｯｸM-PRO"/>
      <family val="3"/>
      <charset val="128"/>
    </font>
    <font>
      <sz val="10"/>
      <color indexed="8"/>
      <name val="Century"/>
      <family val="1"/>
    </font>
    <font>
      <b/>
      <sz val="12"/>
      <color indexed="8"/>
      <name val="HG丸ｺﾞｼｯｸM-PRO"/>
      <family val="3"/>
      <charset val="128"/>
    </font>
    <font>
      <b/>
      <sz val="12"/>
      <color indexed="10"/>
      <name val="HG丸ｺﾞｼｯｸM-PRO"/>
      <family val="3"/>
      <charset val="128"/>
    </font>
    <font>
      <sz val="13.5"/>
      <color indexed="10"/>
      <name val="HG丸ｺﾞｼｯｸM-PRO"/>
      <family val="3"/>
      <charset val="128"/>
    </font>
    <font>
      <b/>
      <sz val="13.5"/>
      <color indexed="10"/>
      <name val="HG丸ｺﾞｼｯｸM-PRO"/>
      <family val="3"/>
      <charset val="128"/>
    </font>
    <font>
      <sz val="14"/>
      <color indexed="10"/>
      <name val="HG丸ｺﾞｼｯｸM-PRO"/>
      <family val="3"/>
      <charset val="128"/>
    </font>
    <font>
      <sz val="20"/>
      <color indexed="8"/>
      <name val="HG丸ｺﾞｼｯｸM-PRO"/>
      <family val="3"/>
      <charset val="128"/>
    </font>
    <font>
      <sz val="12"/>
      <color rgb="FF000000"/>
      <name val="HG丸ｺﾞｼｯｸM-PRO"/>
      <family val="3"/>
      <charset val="128"/>
    </font>
    <font>
      <sz val="8"/>
      <color indexed="8"/>
      <name val="HG丸ｺﾞｼｯｸM-PRO"/>
      <family val="3"/>
      <charset val="128"/>
    </font>
    <font>
      <b/>
      <sz val="36"/>
      <color rgb="FF000000"/>
      <name val="HG丸ｺﾞｼｯｸM-PRO"/>
      <family val="3"/>
      <charset val="128"/>
    </font>
    <font>
      <b/>
      <sz val="18"/>
      <color rgb="FFFF0000"/>
      <name val="HGP創英角ｺﾞｼｯｸUB"/>
      <family val="3"/>
      <charset val="128"/>
    </font>
    <font>
      <b/>
      <sz val="13.5"/>
      <color rgb="FFFF0000"/>
      <name val="HG丸ｺﾞｼｯｸM-PRO"/>
      <family val="3"/>
      <charset val="128"/>
    </font>
    <font>
      <b/>
      <sz val="12"/>
      <color rgb="FF000000"/>
      <name val="Malgun Gothic"/>
      <family val="3"/>
      <charset val="129"/>
    </font>
    <font>
      <sz val="9"/>
      <color theme="1"/>
      <name val="ＭＳ Ｐゴシック"/>
      <family val="2"/>
      <charset val="128"/>
    </font>
    <font>
      <sz val="22"/>
      <name val="HG丸ｺﾞｼｯｸM-PRO"/>
      <family val="3"/>
      <charset val="128"/>
    </font>
    <font>
      <sz val="26"/>
      <name val="HG丸ｺﾞｼｯｸM-PRO"/>
      <family val="3"/>
      <charset val="128"/>
    </font>
    <font>
      <sz val="24"/>
      <color theme="1"/>
      <name val="HG丸ｺﾞｼｯｸM-PRO"/>
      <family val="3"/>
      <charset val="128"/>
    </font>
    <font>
      <b/>
      <sz val="13"/>
      <color rgb="FFFF000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ck">
        <color auto="1"/>
      </top>
      <bottom/>
      <diagonal/>
    </border>
    <border>
      <left/>
      <right style="medium">
        <color indexed="64"/>
      </right>
      <top style="medium">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indexed="64"/>
      </left>
      <right/>
      <top style="thin">
        <color indexed="64"/>
      </top>
      <bottom/>
      <diagonal/>
    </border>
    <border>
      <left/>
      <right/>
      <top style="thin">
        <color indexed="64"/>
      </top>
      <bottom style="hair">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right style="thick">
        <color indexed="64"/>
      </right>
      <top/>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medium">
        <color indexed="64"/>
      </top>
      <bottom/>
      <diagonal/>
    </border>
    <border>
      <left style="dotted">
        <color indexed="64"/>
      </left>
      <right/>
      <top/>
      <bottom style="thin">
        <color indexed="64"/>
      </bottom>
      <diagonal/>
    </border>
    <border>
      <left style="thin">
        <color indexed="64"/>
      </left>
      <right style="thin">
        <color indexed="64"/>
      </right>
      <top/>
      <bottom style="medium">
        <color indexed="64"/>
      </bottom>
      <diagonal/>
    </border>
    <border>
      <left style="dotted">
        <color indexed="64"/>
      </left>
      <right/>
      <top/>
      <bottom style="medium">
        <color indexed="64"/>
      </bottom>
      <diagonal/>
    </border>
    <border>
      <left style="medium">
        <color indexed="64"/>
      </left>
      <right/>
      <top style="dotted">
        <color indexed="64"/>
      </top>
      <bottom/>
      <diagonal/>
    </border>
    <border>
      <left style="thin">
        <color indexed="64"/>
      </left>
      <right/>
      <top style="dotted">
        <color indexed="64"/>
      </top>
      <bottom style="medium">
        <color indexed="64"/>
      </bottom>
      <diagonal/>
    </border>
    <border>
      <left style="thick">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ck">
        <color indexed="64"/>
      </top>
      <bottom style="double">
        <color indexed="64"/>
      </bottom>
      <diagonal/>
    </border>
    <border>
      <left style="thick">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3" fillId="0" borderId="0">
      <alignment vertical="center"/>
    </xf>
    <xf numFmtId="0" fontId="28" fillId="0" borderId="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cellStyleXfs>
  <cellXfs count="574">
    <xf numFmtId="0" fontId="0" fillId="0" borderId="0" xfId="0">
      <alignment vertical="center"/>
    </xf>
    <xf numFmtId="0" fontId="0" fillId="0" borderId="1" xfId="0" applyBorder="1">
      <alignment vertical="center"/>
    </xf>
    <xf numFmtId="0" fontId="0" fillId="0" borderId="0" xfId="0" applyAlignment="1">
      <alignment horizontal="left" vertical="center"/>
    </xf>
    <xf numFmtId="0" fontId="0" fillId="0" borderId="0" xfId="0" applyAlignment="1">
      <alignment horizontal="center" vertical="center"/>
    </xf>
    <xf numFmtId="0" fontId="4" fillId="0" borderId="22" xfId="1" applyFont="1" applyBorder="1" applyAlignment="1" applyProtection="1">
      <alignment horizontal="center" vertical="center"/>
      <protection locked="0"/>
    </xf>
    <xf numFmtId="0" fontId="4" fillId="0" borderId="27" xfId="1" applyFont="1" applyBorder="1" applyAlignment="1" applyProtection="1">
      <alignment horizontal="center" vertical="center" shrinkToFit="1"/>
      <protection locked="0"/>
    </xf>
    <xf numFmtId="0" fontId="4" fillId="0" borderId="27" xfId="1" applyFont="1" applyBorder="1" applyAlignment="1" applyProtection="1">
      <alignment horizontal="center" vertical="center"/>
      <protection locked="0"/>
    </xf>
    <xf numFmtId="0" fontId="4" fillId="0" borderId="32" xfId="1" applyFont="1" applyBorder="1" applyAlignment="1" applyProtection="1">
      <alignment horizontal="center" vertical="center"/>
      <protection locked="0"/>
    </xf>
    <xf numFmtId="0" fontId="26" fillId="0" borderId="0" xfId="0" applyFont="1" applyAlignment="1">
      <alignment horizontal="center" vertical="center"/>
    </xf>
    <xf numFmtId="20" fontId="0" fillId="0" borderId="0" xfId="0" applyNumberFormat="1">
      <alignment vertical="center"/>
    </xf>
    <xf numFmtId="180" fontId="0" fillId="0" borderId="0" xfId="0" applyNumberFormat="1">
      <alignment vertical="center"/>
    </xf>
    <xf numFmtId="49" fontId="24" fillId="0" borderId="0" xfId="1" applyNumberFormat="1" applyFont="1" applyAlignment="1">
      <alignment horizontal="center" vertical="center"/>
    </xf>
    <xf numFmtId="0" fontId="25" fillId="0" borderId="0" xfId="0" applyFont="1" applyAlignment="1">
      <alignment horizontal="center" vertical="center"/>
    </xf>
    <xf numFmtId="0" fontId="0" fillId="0" borderId="4" xfId="0" applyBorder="1">
      <alignment vertical="center"/>
    </xf>
    <xf numFmtId="0" fontId="31" fillId="0" borderId="109" xfId="2" applyFont="1" applyBorder="1" applyAlignment="1" applyProtection="1">
      <alignment horizontal="center" vertical="center" shrinkToFit="1"/>
      <protection locked="0"/>
    </xf>
    <xf numFmtId="0" fontId="0" fillId="0" borderId="14"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0" fillId="0" borderId="15" xfId="0" applyBorder="1">
      <alignment vertical="center"/>
    </xf>
    <xf numFmtId="0" fontId="0" fillId="2" borderId="17" xfId="0" applyFill="1" applyBorder="1">
      <alignment vertical="center"/>
    </xf>
    <xf numFmtId="0" fontId="0" fillId="0" borderId="148" xfId="0" applyBorder="1">
      <alignment vertical="center"/>
    </xf>
    <xf numFmtId="0" fontId="0" fillId="0" borderId="160" xfId="0" applyBorder="1">
      <alignment vertical="center"/>
    </xf>
    <xf numFmtId="0" fontId="0" fillId="2" borderId="11" xfId="0" applyFill="1" applyBorder="1">
      <alignment vertical="center"/>
    </xf>
    <xf numFmtId="0" fontId="0" fillId="0" borderId="156" xfId="0" applyBorder="1">
      <alignment vertical="center"/>
    </xf>
    <xf numFmtId="0" fontId="26" fillId="0" borderId="0" xfId="0" applyFont="1">
      <alignment vertical="center"/>
    </xf>
    <xf numFmtId="0" fontId="61" fillId="0" borderId="0" xfId="0" applyFont="1">
      <alignment vertical="center"/>
    </xf>
    <xf numFmtId="0" fontId="25" fillId="0" borderId="0" xfId="0" applyFont="1">
      <alignment vertical="center"/>
    </xf>
    <xf numFmtId="20" fontId="58" fillId="0" borderId="5" xfId="0" applyNumberFormat="1" applyFont="1" applyBorder="1">
      <alignment vertical="center"/>
    </xf>
    <xf numFmtId="20" fontId="58" fillId="0" borderId="6" xfId="0" applyNumberFormat="1" applyFont="1" applyBorder="1">
      <alignment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180" fontId="0" fillId="0" borderId="67" xfId="0" applyNumberFormat="1" applyBorder="1">
      <alignment vertical="center"/>
    </xf>
    <xf numFmtId="0" fontId="0" fillId="0" borderId="162" xfId="0" applyBorder="1" applyAlignment="1">
      <alignment horizontal="left" vertical="center"/>
    </xf>
    <xf numFmtId="180" fontId="0" fillId="2" borderId="8" xfId="0" applyNumberFormat="1" applyFill="1" applyBorder="1">
      <alignment vertical="center"/>
    </xf>
    <xf numFmtId="0" fontId="0" fillId="2" borderId="162" xfId="0" applyFill="1" applyBorder="1" applyAlignment="1">
      <alignment horizontal="left" vertical="center"/>
    </xf>
    <xf numFmtId="180" fontId="0" fillId="0" borderId="8" xfId="0" applyNumberFormat="1" applyBorder="1" applyAlignment="1">
      <alignment horizontal="right" vertical="center"/>
    </xf>
    <xf numFmtId="180" fontId="0" fillId="2" borderId="8" xfId="0" applyNumberFormat="1" applyFill="1" applyBorder="1" applyAlignment="1">
      <alignment horizontal="right" vertical="center"/>
    </xf>
    <xf numFmtId="180" fontId="0" fillId="0" borderId="8" xfId="0" applyNumberFormat="1" applyBorder="1">
      <alignment vertical="center"/>
    </xf>
    <xf numFmtId="0" fontId="0" fillId="0" borderId="9" xfId="0" applyBorder="1" applyAlignment="1">
      <alignment horizontal="left" vertical="center"/>
    </xf>
    <xf numFmtId="180" fontId="0" fillId="0" borderId="10" xfId="0" applyNumberFormat="1" applyBorder="1">
      <alignment vertical="center"/>
    </xf>
    <xf numFmtId="0" fontId="0" fillId="0" borderId="162" xfId="0" applyBorder="1">
      <alignment vertical="center"/>
    </xf>
    <xf numFmtId="0" fontId="0" fillId="2" borderId="162" xfId="0" applyFill="1" applyBorder="1">
      <alignment vertical="center"/>
    </xf>
    <xf numFmtId="0" fontId="0" fillId="2" borderId="9" xfId="0" applyFill="1" applyBorder="1" applyAlignment="1">
      <alignment horizontal="left" vertical="center"/>
    </xf>
    <xf numFmtId="180" fontId="0" fillId="2" borderId="10" xfId="0" applyNumberFormat="1" applyFill="1" applyBorder="1">
      <alignment vertical="center"/>
    </xf>
    <xf numFmtId="0" fontId="0" fillId="0" borderId="9" xfId="0" applyBorder="1">
      <alignment vertical="center"/>
    </xf>
    <xf numFmtId="0" fontId="13" fillId="0" borderId="53"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3" fillId="0" borderId="56" xfId="1" applyFont="1" applyBorder="1" applyAlignment="1" applyProtection="1">
      <alignment horizontal="center" vertical="center" shrinkToFit="1"/>
      <protection locked="0"/>
    </xf>
    <xf numFmtId="0" fontId="13" fillId="0" borderId="49" xfId="1" applyFont="1" applyBorder="1" applyAlignment="1" applyProtection="1">
      <alignment horizontal="center" vertical="center"/>
      <protection locked="0"/>
    </xf>
    <xf numFmtId="0" fontId="13" fillId="0" borderId="16" xfId="1" applyFont="1" applyBorder="1" applyAlignment="1" applyProtection="1">
      <alignment horizontal="center" vertical="center"/>
      <protection locked="0"/>
    </xf>
    <xf numFmtId="0" fontId="13" fillId="0" borderId="51"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178" fontId="4" fillId="3" borderId="31" xfId="1" applyNumberFormat="1" applyFont="1" applyFill="1" applyBorder="1" applyAlignment="1">
      <alignment horizontal="center" vertical="center"/>
    </xf>
    <xf numFmtId="178" fontId="4" fillId="3" borderId="24" xfId="1" applyNumberFormat="1" applyFont="1" applyFill="1" applyBorder="1" applyAlignment="1">
      <alignment horizontal="center" vertical="center"/>
    </xf>
    <xf numFmtId="178" fontId="4" fillId="3" borderId="23" xfId="1" applyNumberFormat="1" applyFont="1" applyFill="1" applyBorder="1" applyAlignment="1">
      <alignment horizontal="center" vertical="center" wrapText="1"/>
    </xf>
    <xf numFmtId="178" fontId="4" fillId="3" borderId="26" xfId="1" applyNumberFormat="1" applyFont="1" applyFill="1" applyBorder="1" applyAlignment="1">
      <alignment horizontal="center" vertical="center" wrapText="1"/>
    </xf>
    <xf numFmtId="0" fontId="4" fillId="0" borderId="0" xfId="1" applyFont="1">
      <alignment vertical="center"/>
    </xf>
    <xf numFmtId="0" fontId="4" fillId="0" borderId="0" xfId="1" applyFont="1" applyAlignment="1">
      <alignment horizontal="center" vertical="center"/>
    </xf>
    <xf numFmtId="0" fontId="10" fillId="0" borderId="0" xfId="1" applyFont="1" applyAlignment="1">
      <alignment horizontal="center" vertical="center"/>
    </xf>
    <xf numFmtId="0" fontId="10" fillId="0" borderId="0" xfId="1" applyFont="1">
      <alignment vertical="center"/>
    </xf>
    <xf numFmtId="0" fontId="4" fillId="0" borderId="0" xfId="1" applyFont="1" applyAlignment="1">
      <alignment horizontal="left" vertical="center"/>
    </xf>
    <xf numFmtId="0" fontId="22" fillId="0" borderId="0" xfId="1" applyFont="1" applyAlignment="1">
      <alignment horizontal="center" vertical="center"/>
    </xf>
    <xf numFmtId="0" fontId="22" fillId="0" borderId="0" xfId="1" applyFont="1">
      <alignment vertical="center"/>
    </xf>
    <xf numFmtId="0" fontId="6" fillId="0" borderId="0" xfId="1" applyFont="1">
      <alignment vertical="center"/>
    </xf>
    <xf numFmtId="0" fontId="21" fillId="0" borderId="45" xfId="1" applyFont="1" applyBorder="1">
      <alignment vertical="center"/>
    </xf>
    <xf numFmtId="0" fontId="21" fillId="0" borderId="0" xfId="1" applyFont="1">
      <alignment vertical="center"/>
    </xf>
    <xf numFmtId="0" fontId="17" fillId="0" borderId="0" xfId="1" applyFont="1">
      <alignment vertical="center"/>
    </xf>
    <xf numFmtId="0" fontId="19" fillId="0" borderId="0" xfId="1" applyFont="1" applyAlignment="1">
      <alignment horizontal="center" vertical="center"/>
    </xf>
    <xf numFmtId="0" fontId="9" fillId="0" borderId="0" xfId="1" applyFont="1" applyAlignment="1">
      <alignment vertical="center" wrapText="1"/>
    </xf>
    <xf numFmtId="0" fontId="15" fillId="0" borderId="0" xfId="1" applyFont="1" applyAlignment="1"/>
    <xf numFmtId="0" fontId="11" fillId="3" borderId="49" xfId="1" applyFont="1" applyFill="1" applyBorder="1" applyAlignment="1">
      <alignment horizontal="center" vertical="center"/>
    </xf>
    <xf numFmtId="0" fontId="11" fillId="3" borderId="57" xfId="1" applyFont="1" applyFill="1" applyBorder="1" applyAlignment="1">
      <alignment horizontal="center" vertical="center"/>
    </xf>
    <xf numFmtId="0" fontId="10" fillId="3" borderId="50" xfId="1" applyFont="1" applyFill="1" applyBorder="1" applyAlignment="1">
      <alignment horizontal="center" vertical="center"/>
    </xf>
    <xf numFmtId="0" fontId="14" fillId="0" borderId="0" xfId="1" applyFont="1">
      <alignment vertical="center"/>
    </xf>
    <xf numFmtId="0" fontId="10" fillId="3" borderId="15" xfId="1" applyFont="1" applyFill="1" applyBorder="1" applyAlignment="1">
      <alignment horizontal="center" vertical="center"/>
    </xf>
    <xf numFmtId="0" fontId="11" fillId="3" borderId="16" xfId="1" applyFont="1" applyFill="1" applyBorder="1" applyAlignment="1">
      <alignment horizontal="center" vertical="center"/>
    </xf>
    <xf numFmtId="0" fontId="11" fillId="3" borderId="58" xfId="1" applyFont="1" applyFill="1" applyBorder="1" applyAlignment="1">
      <alignment horizontal="center" vertical="center"/>
    </xf>
    <xf numFmtId="0" fontId="10" fillId="3" borderId="52" xfId="1" applyFont="1" applyFill="1" applyBorder="1" applyAlignment="1">
      <alignment horizontal="center" vertical="center"/>
    </xf>
    <xf numFmtId="0" fontId="11" fillId="3" borderId="51" xfId="1" applyFont="1" applyFill="1" applyBorder="1" applyAlignment="1">
      <alignment horizontal="center" vertical="center"/>
    </xf>
    <xf numFmtId="0" fontId="11" fillId="3" borderId="59" xfId="1" applyFont="1" applyFill="1" applyBorder="1" applyAlignment="1">
      <alignment horizontal="center" vertical="center"/>
    </xf>
    <xf numFmtId="0" fontId="11" fillId="0" borderId="0" xfId="1" applyFont="1" applyAlignment="1">
      <alignment vertical="center" shrinkToFit="1"/>
    </xf>
    <xf numFmtId="0" fontId="11" fillId="3" borderId="5" xfId="1" applyFont="1" applyFill="1" applyBorder="1" applyAlignment="1">
      <alignment horizontal="center" vertical="center"/>
    </xf>
    <xf numFmtId="0" fontId="13" fillId="3" borderId="7" xfId="1" applyFont="1" applyFill="1" applyBorder="1" applyAlignment="1">
      <alignment vertical="center" shrinkToFit="1"/>
    </xf>
    <xf numFmtId="0" fontId="13" fillId="3" borderId="61" xfId="1" applyFont="1" applyFill="1" applyBorder="1" applyAlignment="1">
      <alignment horizontal="center" vertical="center" shrinkToFit="1"/>
    </xf>
    <xf numFmtId="0" fontId="13" fillId="3" borderId="46" xfId="1" applyFont="1" applyFill="1" applyBorder="1" applyAlignment="1">
      <alignment vertical="center" shrinkToFit="1"/>
    </xf>
    <xf numFmtId="0" fontId="13" fillId="3" borderId="44" xfId="1" applyFont="1" applyFill="1" applyBorder="1" applyAlignment="1">
      <alignment horizontal="center" vertical="center" shrinkToFit="1"/>
    </xf>
    <xf numFmtId="0" fontId="13" fillId="3" borderId="45" xfId="1" applyFont="1" applyFill="1" applyBorder="1" applyAlignment="1">
      <alignment horizontal="center" vertical="center" shrinkToFit="1"/>
    </xf>
    <xf numFmtId="0" fontId="13" fillId="3" borderId="37" xfId="1" applyFont="1" applyFill="1" applyBorder="1" applyAlignment="1">
      <alignment vertical="center" shrinkToFit="1"/>
    </xf>
    <xf numFmtId="0" fontId="13" fillId="0" borderId="0" xfId="1" applyFont="1" applyAlignment="1">
      <alignment vertical="center" shrinkToFit="1"/>
    </xf>
    <xf numFmtId="0" fontId="11" fillId="0" borderId="0" xfId="1" applyFont="1" applyAlignment="1">
      <alignment horizontal="center" vertical="center" shrinkToFit="1"/>
    </xf>
    <xf numFmtId="0" fontId="4" fillId="3" borderId="61" xfId="1" applyFont="1" applyFill="1" applyBorder="1" applyAlignment="1">
      <alignment horizontal="center" vertical="center" wrapText="1" shrinkToFit="1"/>
    </xf>
    <xf numFmtId="0" fontId="13" fillId="3" borderId="15" xfId="1" applyFont="1" applyFill="1" applyBorder="1" applyAlignment="1">
      <alignment vertical="center" shrinkToFit="1"/>
    </xf>
    <xf numFmtId="0" fontId="4" fillId="3" borderId="43" xfId="1" applyFont="1" applyFill="1" applyBorder="1" applyAlignment="1">
      <alignment horizontal="center" vertical="center" wrapText="1" shrinkToFit="1"/>
    </xf>
    <xf numFmtId="0" fontId="13" fillId="3" borderId="43" xfId="1" applyFont="1" applyFill="1" applyBorder="1" applyAlignment="1">
      <alignment vertical="center" shrinkToFit="1"/>
    </xf>
    <xf numFmtId="0" fontId="13" fillId="3" borderId="41" xfId="1" applyFont="1" applyFill="1" applyBorder="1" applyAlignment="1">
      <alignment horizontal="center" vertical="center" shrinkToFit="1"/>
    </xf>
    <xf numFmtId="0" fontId="13" fillId="3" borderId="42" xfId="1" applyFont="1" applyFill="1" applyBorder="1" applyAlignment="1">
      <alignment vertical="center" shrinkToFit="1"/>
    </xf>
    <xf numFmtId="0" fontId="6" fillId="3" borderId="17" xfId="1" applyFont="1" applyFill="1" applyBorder="1" applyAlignment="1">
      <alignment horizontal="center" vertical="center" shrinkToFit="1"/>
    </xf>
    <xf numFmtId="0" fontId="10" fillId="3" borderId="17" xfId="1" applyFont="1" applyFill="1" applyBorder="1" applyAlignment="1">
      <alignment horizontal="center" vertical="center" wrapText="1" shrinkToFit="1"/>
    </xf>
    <xf numFmtId="0" fontId="8" fillId="0" borderId="0" xfId="1" applyFont="1" applyAlignment="1">
      <alignment vertical="center" wrapText="1"/>
    </xf>
    <xf numFmtId="0" fontId="8" fillId="0" borderId="0" xfId="1" applyFont="1">
      <alignment vertical="center"/>
    </xf>
    <xf numFmtId="0" fontId="4" fillId="3" borderId="3" xfId="1" applyFont="1" applyFill="1" applyBorder="1" applyAlignment="1">
      <alignment horizontal="center" vertical="center"/>
    </xf>
    <xf numFmtId="0" fontId="10" fillId="3" borderId="36" xfId="1" applyFont="1" applyFill="1" applyBorder="1" applyAlignment="1">
      <alignment vertical="center" shrinkToFit="1"/>
    </xf>
    <xf numFmtId="0" fontId="10" fillId="3" borderId="36" xfId="1" applyFont="1" applyFill="1" applyBorder="1" applyAlignment="1">
      <alignment horizontal="center" vertical="center" shrinkToFit="1"/>
    </xf>
    <xf numFmtId="0" fontId="7" fillId="3" borderId="33" xfId="1" applyFont="1" applyFill="1" applyBorder="1" applyAlignment="1">
      <alignment vertical="center" shrinkToFit="1"/>
    </xf>
    <xf numFmtId="0" fontId="7" fillId="3" borderId="27" xfId="1" applyFont="1" applyFill="1" applyBorder="1" applyAlignment="1">
      <alignment horizontal="center" vertical="center"/>
    </xf>
    <xf numFmtId="176" fontId="4" fillId="0" borderId="0" xfId="1" applyNumberFormat="1" applyFont="1">
      <alignment vertical="center"/>
    </xf>
    <xf numFmtId="176" fontId="4" fillId="0" borderId="0" xfId="1" applyNumberFormat="1" applyFont="1" applyAlignment="1">
      <alignment horizontal="center" vertical="center" shrinkToFit="1"/>
    </xf>
    <xf numFmtId="0" fontId="7" fillId="3" borderId="22" xfId="1" applyFont="1" applyFill="1" applyBorder="1" applyAlignment="1">
      <alignment horizontal="center" vertical="center"/>
    </xf>
    <xf numFmtId="176" fontId="4" fillId="0" borderId="0" xfId="1" applyNumberFormat="1" applyFont="1" applyAlignment="1">
      <alignment horizontal="right" vertical="center"/>
    </xf>
    <xf numFmtId="0" fontId="7" fillId="3" borderId="19" xfId="1" applyFont="1" applyFill="1" applyBorder="1" applyAlignment="1">
      <alignment horizontal="center" vertical="center"/>
    </xf>
    <xf numFmtId="0" fontId="7" fillId="0" borderId="2" xfId="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shrinkToFit="1"/>
    </xf>
    <xf numFmtId="0" fontId="4" fillId="0" borderId="2" xfId="1" applyFont="1" applyBorder="1" applyAlignment="1">
      <alignment horizontal="left" vertical="center"/>
    </xf>
    <xf numFmtId="0" fontId="4" fillId="0" borderId="2" xfId="1" applyFont="1" applyBorder="1" applyAlignment="1">
      <alignment horizontal="center" vertical="center" wrapText="1"/>
    </xf>
    <xf numFmtId="0" fontId="4" fillId="0" borderId="0" xfId="1" applyFont="1" applyAlignment="1">
      <alignment horizontal="right" vertical="center"/>
    </xf>
    <xf numFmtId="0" fontId="5" fillId="0" borderId="0" xfId="1" applyFont="1">
      <alignment vertical="center"/>
    </xf>
    <xf numFmtId="176" fontId="4" fillId="0" borderId="0" xfId="1" applyNumberFormat="1" applyFont="1" applyProtection="1">
      <alignment vertical="center"/>
      <protection locked="0"/>
    </xf>
    <xf numFmtId="176" fontId="4" fillId="0" borderId="0" xfId="1" applyNumberFormat="1" applyFont="1" applyAlignment="1" applyProtection="1">
      <alignment horizontal="right" vertical="center"/>
      <protection locked="0"/>
    </xf>
    <xf numFmtId="0" fontId="42" fillId="0" borderId="0" xfId="2" applyFont="1" applyAlignment="1" applyProtection="1">
      <alignment shrinkToFit="1"/>
    </xf>
    <xf numFmtId="0" fontId="36" fillId="0" borderId="0" xfId="2" applyFont="1" applyProtection="1">
      <alignment vertical="center"/>
    </xf>
    <xf numFmtId="0" fontId="33" fillId="0" borderId="0" xfId="2" applyFont="1" applyProtection="1">
      <alignment vertical="center"/>
    </xf>
    <xf numFmtId="0" fontId="42" fillId="0" borderId="0" xfId="2" applyFont="1" applyProtection="1">
      <alignment vertical="center"/>
    </xf>
    <xf numFmtId="0" fontId="30" fillId="0" borderId="0" xfId="2" applyFont="1" applyAlignment="1" applyProtection="1">
      <alignment vertical="top" wrapText="1" shrinkToFit="1"/>
    </xf>
    <xf numFmtId="0" fontId="29" fillId="0" borderId="0" xfId="2" applyFont="1" applyProtection="1">
      <alignment vertical="center"/>
    </xf>
    <xf numFmtId="0" fontId="42" fillId="0" borderId="0" xfId="2" applyFont="1" applyAlignment="1" applyProtection="1">
      <alignment vertical="center" shrinkToFit="1"/>
    </xf>
    <xf numFmtId="0" fontId="43" fillId="0" borderId="0" xfId="2" applyFont="1" applyProtection="1">
      <alignment vertical="center"/>
    </xf>
    <xf numFmtId="0" fontId="45" fillId="0" borderId="0" xfId="2" applyFont="1" applyAlignment="1" applyProtection="1">
      <alignment vertical="center" shrinkToFit="1"/>
    </xf>
    <xf numFmtId="0" fontId="45" fillId="0" borderId="0" xfId="2" applyFont="1" applyProtection="1">
      <alignment vertical="center"/>
    </xf>
    <xf numFmtId="0" fontId="31" fillId="3" borderId="108" xfId="2" applyFont="1" applyFill="1" applyBorder="1" applyAlignment="1" applyProtection="1">
      <alignment horizontal="center" vertical="center" shrinkToFit="1"/>
    </xf>
    <xf numFmtId="0" fontId="32" fillId="3" borderId="109" xfId="2" applyFont="1" applyFill="1" applyBorder="1" applyAlignment="1" applyProtection="1">
      <alignment horizontal="center" vertical="center" shrinkToFit="1"/>
    </xf>
    <xf numFmtId="0" fontId="31" fillId="3" borderId="109" xfId="2" applyFont="1" applyFill="1" applyBorder="1" applyAlignment="1" applyProtection="1">
      <alignment horizontal="center" vertical="center" shrinkToFit="1"/>
    </xf>
    <xf numFmtId="0" fontId="31" fillId="0" borderId="0" xfId="2" applyFont="1" applyProtection="1">
      <alignment vertical="center"/>
    </xf>
    <xf numFmtId="0" fontId="50" fillId="0" borderId="0" xfId="2" applyFont="1" applyAlignment="1" applyProtection="1">
      <alignment vertical="center" wrapText="1" shrinkToFit="1"/>
    </xf>
    <xf numFmtId="0" fontId="33" fillId="0" borderId="0" xfId="2" applyFont="1" applyAlignment="1" applyProtection="1">
      <alignment horizontal="left" vertical="center"/>
    </xf>
    <xf numFmtId="0" fontId="31" fillId="0" borderId="110" xfId="2" applyFont="1" applyBorder="1" applyAlignment="1" applyProtection="1">
      <alignment horizontal="center" vertical="center" shrinkToFit="1"/>
      <protection locked="0"/>
    </xf>
    <xf numFmtId="0" fontId="25" fillId="3" borderId="1"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15" xfId="0" applyFont="1" applyFill="1" applyBorder="1">
      <alignment vertical="center"/>
    </xf>
    <xf numFmtId="0" fontId="25" fillId="3" borderId="14" xfId="0" applyFont="1" applyFill="1" applyBorder="1" applyAlignment="1">
      <alignment horizontal="center" vertical="center"/>
    </xf>
    <xf numFmtId="0" fontId="25" fillId="3" borderId="165" xfId="0" applyFont="1" applyFill="1" applyBorder="1" applyAlignment="1">
      <alignment horizontal="center" vertical="center"/>
    </xf>
    <xf numFmtId="0" fontId="25" fillId="3" borderId="58" xfId="0" applyFont="1" applyFill="1" applyBorder="1">
      <alignment vertical="center"/>
    </xf>
    <xf numFmtId="0" fontId="25" fillId="3" borderId="16" xfId="0" applyFont="1" applyFill="1" applyBorder="1">
      <alignment vertical="center"/>
    </xf>
    <xf numFmtId="0" fontId="25" fillId="3" borderId="15" xfId="0" applyFont="1" applyFill="1" applyBorder="1" applyAlignment="1">
      <alignment vertical="center"/>
    </xf>
    <xf numFmtId="180" fontId="25" fillId="0" borderId="1" xfId="0" applyNumberFormat="1" applyFont="1" applyBorder="1" applyProtection="1">
      <alignment vertical="center"/>
      <protection locked="0"/>
    </xf>
    <xf numFmtId="180" fontId="25" fillId="0" borderId="55" xfId="0" applyNumberFormat="1" applyFont="1" applyBorder="1" applyProtection="1">
      <alignment vertical="center"/>
      <protection locked="0"/>
    </xf>
    <xf numFmtId="0" fontId="25" fillId="0" borderId="1"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25" fillId="0" borderId="14" xfId="0" applyFont="1" applyBorder="1" applyProtection="1">
      <alignment vertical="center"/>
      <protection locked="0"/>
    </xf>
    <xf numFmtId="0" fontId="25" fillId="0" borderId="16" xfId="0" applyFont="1" applyBorder="1" applyProtection="1">
      <alignment vertical="center"/>
      <protection locked="0"/>
    </xf>
    <xf numFmtId="0" fontId="4" fillId="0" borderId="23" xfId="1" applyFont="1" applyBorder="1" applyAlignment="1" applyProtection="1">
      <alignment horizontal="left" vertical="center"/>
      <protection locked="0"/>
    </xf>
    <xf numFmtId="0" fontId="4" fillId="0" borderId="25" xfId="1" applyFont="1" applyBorder="1" applyAlignment="1" applyProtection="1">
      <alignment horizontal="left" vertical="center"/>
      <protection locked="0"/>
    </xf>
    <xf numFmtId="0" fontId="4" fillId="0" borderId="24" xfId="1" applyFont="1" applyBorder="1" applyAlignment="1" applyProtection="1">
      <alignment horizontal="left" vertical="center"/>
      <protection locked="0"/>
    </xf>
    <xf numFmtId="0" fontId="4" fillId="0" borderId="23"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18" xfId="1" applyFont="1" applyBorder="1" applyAlignment="1" applyProtection="1">
      <alignment horizontal="left" vertical="center"/>
      <protection locked="0"/>
    </xf>
    <xf numFmtId="0" fontId="4" fillId="0" borderId="21" xfId="1" applyFont="1" applyBorder="1" applyAlignment="1" applyProtection="1">
      <alignment horizontal="left" vertical="center"/>
      <protection locked="0"/>
    </xf>
    <xf numFmtId="0" fontId="4" fillId="0" borderId="20" xfId="1" applyFont="1" applyBorder="1" applyAlignment="1" applyProtection="1">
      <alignment horizontal="left" vertical="center"/>
      <protection locked="0"/>
    </xf>
    <xf numFmtId="0" fontId="19" fillId="0" borderId="0" xfId="1" applyFont="1" applyAlignment="1">
      <alignment horizontal="center"/>
    </xf>
    <xf numFmtId="0" fontId="16" fillId="0" borderId="0" xfId="1" applyFont="1" applyAlignment="1">
      <alignment horizontal="center"/>
    </xf>
    <xf numFmtId="0" fontId="16" fillId="0" borderId="0" xfId="1" applyFont="1" applyAlignment="1">
      <alignment horizontal="left" shrinkToFit="1"/>
    </xf>
    <xf numFmtId="0" fontId="10" fillId="0" borderId="0" xfId="1" applyFont="1" applyAlignment="1">
      <alignment horizontal="left" vertical="top" shrinkToFit="1"/>
    </xf>
    <xf numFmtId="0" fontId="4" fillId="0" borderId="30" xfId="1" applyFont="1" applyBorder="1" applyAlignment="1" applyProtection="1">
      <alignment horizontal="left" vertical="center"/>
      <protection locked="0"/>
    </xf>
    <xf numFmtId="0" fontId="4" fillId="0" borderId="29" xfId="1" applyFont="1" applyBorder="1" applyAlignment="1" applyProtection="1">
      <alignment horizontal="left" vertical="center"/>
      <protection locked="0"/>
    </xf>
    <xf numFmtId="0" fontId="4" fillId="0" borderId="28" xfId="1" applyFont="1" applyBorder="1" applyAlignment="1" applyProtection="1">
      <alignment horizontal="left" vertical="center"/>
      <protection locked="0"/>
    </xf>
    <xf numFmtId="0" fontId="20" fillId="0" borderId="0" xfId="1" applyFont="1" applyAlignment="1">
      <alignment horizontal="center" vertical="center"/>
    </xf>
    <xf numFmtId="0" fontId="9" fillId="0" borderId="0" xfId="1" applyFont="1" applyAlignment="1">
      <alignment horizontal="center" vertical="center" wrapText="1"/>
    </xf>
    <xf numFmtId="0" fontId="15" fillId="0" borderId="0" xfId="1" applyFont="1" applyAlignment="1">
      <alignment horizontal="center"/>
    </xf>
    <xf numFmtId="0" fontId="11" fillId="3" borderId="1" xfId="1" applyFont="1" applyFill="1" applyBorder="1" applyAlignment="1">
      <alignment horizontal="center" vertical="center" shrinkToFit="1"/>
    </xf>
    <xf numFmtId="0" fontId="11" fillId="3" borderId="17" xfId="1" applyFont="1" applyFill="1" applyBorder="1" applyAlignment="1">
      <alignment horizontal="center" vertical="center" shrinkToFit="1"/>
    </xf>
    <xf numFmtId="0" fontId="11" fillId="3" borderId="36" xfId="1" applyFont="1" applyFill="1" applyBorder="1" applyAlignment="1">
      <alignment horizontal="center" vertical="center" shrinkToFit="1"/>
    </xf>
    <xf numFmtId="0" fontId="11" fillId="3" borderId="6" xfId="1" applyFont="1" applyFill="1" applyBorder="1" applyAlignment="1">
      <alignment horizontal="center" vertical="center"/>
    </xf>
    <xf numFmtId="0" fontId="11" fillId="3" borderId="16" xfId="1" applyFont="1" applyFill="1" applyBorder="1" applyAlignment="1">
      <alignment horizontal="center" vertical="center" shrinkToFit="1"/>
    </xf>
    <xf numFmtId="0" fontId="11" fillId="3" borderId="43" xfId="1" applyFont="1" applyFill="1" applyBorder="1" applyAlignment="1">
      <alignment horizontal="center" vertical="center" shrinkToFit="1"/>
    </xf>
    <xf numFmtId="0" fontId="9" fillId="3" borderId="3" xfId="1" applyFont="1" applyFill="1" applyBorder="1" applyAlignment="1">
      <alignment horizontal="center" vertical="center" shrinkToFit="1"/>
    </xf>
    <xf numFmtId="0" fontId="9" fillId="3" borderId="33" xfId="1" applyFont="1" applyFill="1" applyBorder="1" applyAlignment="1">
      <alignment horizontal="center" vertical="center" shrinkToFit="1"/>
    </xf>
    <xf numFmtId="0" fontId="12" fillId="3" borderId="1" xfId="1" applyFont="1" applyFill="1" applyBorder="1" applyAlignment="1">
      <alignment horizontal="center" vertical="center" shrinkToFit="1"/>
    </xf>
    <xf numFmtId="0" fontId="12" fillId="3" borderId="17" xfId="1" applyFont="1" applyFill="1" applyBorder="1" applyAlignment="1">
      <alignment horizontal="center" vertical="center" shrinkToFit="1"/>
    </xf>
    <xf numFmtId="0" fontId="12" fillId="3" borderId="36" xfId="1" applyFont="1" applyFill="1" applyBorder="1" applyAlignment="1">
      <alignment horizontal="center" vertical="center" shrinkToFit="1"/>
    </xf>
    <xf numFmtId="0" fontId="18" fillId="0" borderId="0" xfId="1" applyFont="1" applyAlignment="1">
      <alignment horizontal="center" vertical="center"/>
    </xf>
    <xf numFmtId="0" fontId="23" fillId="0" borderId="0" xfId="1" applyFont="1" applyAlignment="1">
      <alignment horizontal="left" vertical="center"/>
    </xf>
    <xf numFmtId="0" fontId="21" fillId="0" borderId="1" xfId="1" applyFont="1" applyBorder="1" applyAlignment="1">
      <alignment horizontal="center" vertical="center"/>
    </xf>
    <xf numFmtId="179" fontId="11" fillId="0" borderId="0" xfId="1" applyNumberFormat="1" applyFont="1" applyAlignment="1">
      <alignment horizontal="right" vertical="center"/>
    </xf>
    <xf numFmtId="0" fontId="60" fillId="0" borderId="13" xfId="1" applyFont="1" applyBorder="1" applyAlignment="1" applyProtection="1">
      <alignment horizontal="center" vertical="center"/>
      <protection locked="0"/>
    </xf>
    <xf numFmtId="0" fontId="60" fillId="0" borderId="0" xfId="1" applyFont="1" applyAlignment="1" applyProtection="1">
      <alignment horizontal="center" vertical="center"/>
      <protection locked="0"/>
    </xf>
    <xf numFmtId="0" fontId="60" fillId="0" borderId="4" xfId="1" applyFont="1" applyBorder="1" applyAlignment="1" applyProtection="1">
      <alignment horizontal="center" vertical="center"/>
      <protection locked="0"/>
    </xf>
    <xf numFmtId="0" fontId="13" fillId="3" borderId="103" xfId="1" applyFont="1" applyFill="1" applyBorder="1" applyAlignment="1">
      <alignment horizontal="center" vertical="center"/>
    </xf>
    <xf numFmtId="0" fontId="13" fillId="3" borderId="37" xfId="1" applyFont="1" applyFill="1" applyBorder="1" applyAlignment="1">
      <alignment horizontal="center" vertical="center"/>
    </xf>
    <xf numFmtId="0" fontId="13" fillId="3" borderId="107" xfId="1" applyFont="1" applyFill="1" applyBorder="1" applyAlignment="1">
      <alignment horizontal="center" vertical="center"/>
    </xf>
    <xf numFmtId="0" fontId="18" fillId="0" borderId="0" xfId="1" applyFont="1" applyAlignment="1">
      <alignment horizontal="left" vertical="center" wrapText="1"/>
    </xf>
    <xf numFmtId="0" fontId="18" fillId="0" borderId="0" xfId="1" applyFont="1" applyAlignment="1">
      <alignment horizontal="left" vertical="center"/>
    </xf>
    <xf numFmtId="0" fontId="11" fillId="3" borderId="48" xfId="1" applyFont="1" applyFill="1" applyBorder="1" applyAlignment="1">
      <alignment horizontal="center" vertical="center"/>
    </xf>
    <xf numFmtId="0" fontId="11" fillId="3" borderId="49" xfId="1" applyFont="1" applyFill="1" applyBorder="1" applyAlignment="1">
      <alignment horizontal="center" vertical="center"/>
    </xf>
    <xf numFmtId="0" fontId="11" fillId="3" borderId="57" xfId="1" applyFont="1" applyFill="1" applyBorder="1" applyAlignment="1">
      <alignment horizontal="center" vertical="center"/>
    </xf>
    <xf numFmtId="0" fontId="59" fillId="3" borderId="13" xfId="1" applyFont="1" applyFill="1" applyBorder="1" applyAlignment="1">
      <alignment horizontal="center" vertical="center"/>
    </xf>
    <xf numFmtId="0" fontId="59" fillId="3" borderId="0" xfId="1" applyFont="1" applyFill="1" applyAlignment="1">
      <alignment horizontal="center" vertical="center"/>
    </xf>
    <xf numFmtId="0" fontId="59" fillId="3" borderId="4" xfId="1" applyFont="1" applyFill="1" applyBorder="1" applyAlignment="1">
      <alignment horizontal="center" vertical="center"/>
    </xf>
    <xf numFmtId="0" fontId="60" fillId="0" borderId="101" xfId="1" applyFont="1" applyBorder="1" applyAlignment="1" applyProtection="1">
      <alignment horizontal="center" vertical="center"/>
      <protection locked="0"/>
    </xf>
    <xf numFmtId="0" fontId="60" fillId="0" borderId="51" xfId="1" applyFont="1" applyBorder="1" applyAlignment="1" applyProtection="1">
      <alignment horizontal="center" vertical="center"/>
      <protection locked="0"/>
    </xf>
    <xf numFmtId="0" fontId="60" fillId="0" borderId="59" xfId="1" applyFont="1" applyBorder="1" applyAlignment="1" applyProtection="1">
      <alignment horizontal="center" vertical="center"/>
      <protection locked="0"/>
    </xf>
    <xf numFmtId="0" fontId="10" fillId="3" borderId="161" xfId="1" applyFont="1" applyFill="1" applyBorder="1" applyAlignment="1">
      <alignment horizontal="center" vertical="center"/>
    </xf>
    <xf numFmtId="0" fontId="10" fillId="3" borderId="11" xfId="1" applyFont="1" applyFill="1" applyBorder="1" applyAlignment="1">
      <alignment horizontal="center" vertical="center"/>
    </xf>
    <xf numFmtId="0" fontId="13" fillId="0" borderId="44" xfId="1" applyFont="1" applyBorder="1" applyAlignment="1" applyProtection="1">
      <alignment horizontal="center" vertical="center"/>
      <protection locked="0"/>
    </xf>
    <xf numFmtId="0" fontId="13" fillId="0" borderId="43" xfId="1" applyFont="1" applyBorder="1" applyAlignment="1" applyProtection="1">
      <alignment horizontal="center" vertical="center"/>
      <protection locked="0"/>
    </xf>
    <xf numFmtId="0" fontId="13" fillId="0" borderId="46" xfId="1" applyFont="1" applyBorder="1" applyAlignment="1" applyProtection="1">
      <alignment horizontal="center" vertical="center"/>
      <protection locked="0"/>
    </xf>
    <xf numFmtId="0" fontId="10" fillId="3" borderId="3" xfId="1" applyFont="1" applyFill="1" applyBorder="1" applyAlignment="1">
      <alignment horizontal="center" vertical="center" wrapText="1"/>
    </xf>
    <xf numFmtId="0" fontId="10" fillId="3" borderId="134" xfId="1" applyFont="1" applyFill="1" applyBorder="1" applyAlignment="1">
      <alignment horizontal="center" vertical="center"/>
    </xf>
    <xf numFmtId="0" fontId="10" fillId="0" borderId="102"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10" fillId="0" borderId="67" xfId="1" applyFont="1" applyBorder="1" applyAlignment="1" applyProtection="1">
      <alignment horizontal="center" vertical="center"/>
      <protection locked="0"/>
    </xf>
    <xf numFmtId="0" fontId="10" fillId="0" borderId="106"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3" borderId="54" xfId="1" applyFont="1" applyFill="1" applyBorder="1" applyAlignment="1">
      <alignment horizontal="center" vertical="center"/>
    </xf>
    <xf numFmtId="0" fontId="10" fillId="3" borderId="55" xfId="1" applyFont="1" applyFill="1" applyBorder="1" applyAlignment="1">
      <alignment horizontal="center" vertical="center"/>
    </xf>
    <xf numFmtId="0" fontId="13" fillId="0" borderId="56" xfId="1" applyFont="1" applyBorder="1" applyAlignment="1" applyProtection="1">
      <alignment horizontal="center" vertical="center"/>
      <protection locked="0"/>
    </xf>
    <xf numFmtId="0" fontId="13" fillId="0" borderId="51" xfId="1" applyFont="1" applyBorder="1" applyAlignment="1" applyProtection="1">
      <alignment horizontal="center" vertical="center"/>
      <protection locked="0"/>
    </xf>
    <xf numFmtId="0" fontId="13" fillId="0" borderId="52" xfId="1" applyFont="1" applyBorder="1" applyAlignment="1" applyProtection="1">
      <alignment horizontal="center" vertical="center"/>
      <protection locked="0"/>
    </xf>
    <xf numFmtId="0" fontId="4" fillId="3" borderId="39" xfId="1" applyFont="1" applyFill="1" applyBorder="1" applyAlignment="1">
      <alignment horizontal="left" vertical="center" wrapText="1" shrinkToFit="1"/>
    </xf>
    <xf numFmtId="0" fontId="4" fillId="3" borderId="2" xfId="1" applyFont="1" applyFill="1" applyBorder="1" applyAlignment="1">
      <alignment horizontal="left" vertical="center" shrinkToFit="1"/>
    </xf>
    <xf numFmtId="0" fontId="4" fillId="3" borderId="38" xfId="1" applyFont="1" applyFill="1" applyBorder="1" applyAlignment="1">
      <alignment horizontal="left" vertical="center" shrinkToFit="1"/>
    </xf>
    <xf numFmtId="0" fontId="4" fillId="3" borderId="45" xfId="1" applyFont="1" applyFill="1" applyBorder="1" applyAlignment="1">
      <alignment horizontal="left" vertical="center" shrinkToFit="1"/>
    </xf>
    <xf numFmtId="0" fontId="4" fillId="3" borderId="0" xfId="1" applyFont="1" applyFill="1" applyAlignment="1">
      <alignment horizontal="left" vertical="center" shrinkToFit="1"/>
    </xf>
    <xf numFmtId="0" fontId="4" fillId="3" borderId="37" xfId="1" applyFont="1" applyFill="1" applyBorder="1" applyAlignment="1">
      <alignment horizontal="left" vertical="center" shrinkToFit="1"/>
    </xf>
    <xf numFmtId="0" fontId="10" fillId="3" borderId="17" xfId="1" applyFont="1" applyFill="1" applyBorder="1" applyAlignment="1">
      <alignment horizontal="center" vertical="center" shrinkToFit="1"/>
    </xf>
    <xf numFmtId="0" fontId="10" fillId="3" borderId="3" xfId="1" applyFont="1" applyFill="1" applyBorder="1" applyAlignment="1">
      <alignment horizontal="center" vertical="center" shrinkToFit="1"/>
    </xf>
    <xf numFmtId="0" fontId="10" fillId="3" borderId="33" xfId="1" applyFont="1" applyFill="1" applyBorder="1" applyAlignment="1">
      <alignment horizontal="center" vertical="center" shrinkToFit="1"/>
    </xf>
    <xf numFmtId="0" fontId="11" fillId="3" borderId="0" xfId="1" applyFont="1" applyFill="1" applyAlignment="1">
      <alignment horizontal="center" vertical="center" shrinkToFit="1"/>
    </xf>
    <xf numFmtId="178" fontId="11" fillId="3" borderId="40" xfId="1" applyNumberFormat="1" applyFont="1" applyFill="1" applyBorder="1" applyAlignment="1">
      <alignment horizontal="center" vertical="center" shrinkToFit="1"/>
    </xf>
    <xf numFmtId="0" fontId="11" fillId="3" borderId="12"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9" xfId="1" applyFont="1" applyFill="1" applyBorder="1" applyAlignment="1">
      <alignment horizontal="center" vertical="center"/>
    </xf>
    <xf numFmtId="0" fontId="11" fillId="3" borderId="4" xfId="1" applyFont="1" applyFill="1" applyBorder="1" applyAlignment="1">
      <alignment horizontal="center" vertical="center"/>
    </xf>
    <xf numFmtId="0" fontId="6" fillId="3" borderId="17" xfId="1" applyFont="1" applyFill="1" applyBorder="1" applyAlignment="1">
      <alignment horizontal="center" vertical="center" shrinkToFit="1"/>
    </xf>
    <xf numFmtId="0" fontId="6" fillId="3" borderId="3" xfId="1" applyFont="1" applyFill="1" applyBorder="1" applyAlignment="1">
      <alignment horizontal="center" vertical="center" shrinkToFit="1"/>
    </xf>
    <xf numFmtId="0" fontId="6" fillId="3" borderId="33" xfId="1" applyFont="1" applyFill="1" applyBorder="1" applyAlignment="1">
      <alignment horizontal="center" vertical="center" shrinkToFit="1"/>
    </xf>
    <xf numFmtId="0" fontId="4" fillId="0" borderId="30" xfId="1" applyFont="1" applyBorder="1" applyAlignment="1" applyProtection="1">
      <alignment horizontal="center" vertical="center"/>
      <protection locked="0"/>
    </xf>
    <xf numFmtId="0" fontId="4" fillId="0" borderId="29" xfId="1" applyFont="1" applyBorder="1" applyAlignment="1" applyProtection="1">
      <alignment horizontal="center" vertical="center"/>
      <protection locked="0"/>
    </xf>
    <xf numFmtId="0" fontId="4" fillId="0" borderId="28" xfId="1" applyFont="1" applyBorder="1" applyAlignment="1" applyProtection="1">
      <alignment horizontal="center" vertical="center"/>
      <protection locked="0"/>
    </xf>
    <xf numFmtId="0" fontId="10" fillId="3" borderId="39" xfId="1" applyFont="1" applyFill="1" applyBorder="1" applyAlignment="1">
      <alignment horizontal="center" vertical="center" shrinkToFit="1"/>
    </xf>
    <xf numFmtId="0" fontId="10" fillId="3" borderId="2" xfId="1" applyFont="1" applyFill="1" applyBorder="1" applyAlignment="1">
      <alignment horizontal="center" vertical="center" shrinkToFit="1"/>
    </xf>
    <xf numFmtId="0" fontId="10" fillId="3" borderId="38" xfId="1" applyFont="1" applyFill="1" applyBorder="1" applyAlignment="1">
      <alignment horizontal="center" vertical="center" shrinkToFit="1"/>
    </xf>
    <xf numFmtId="0" fontId="10" fillId="3" borderId="45"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37" xfId="1" applyFont="1" applyFill="1" applyBorder="1" applyAlignment="1">
      <alignment horizontal="center" vertical="center" shrinkToFit="1"/>
    </xf>
    <xf numFmtId="0" fontId="10" fillId="3" borderId="47" xfId="1" applyFont="1" applyFill="1" applyBorder="1" applyAlignment="1">
      <alignment horizontal="center" vertical="center" shrinkToFit="1"/>
    </xf>
    <xf numFmtId="0" fontId="10" fillId="3" borderId="35" xfId="1" applyFont="1" applyFill="1" applyBorder="1" applyAlignment="1">
      <alignment horizontal="center" vertical="center" shrinkToFit="1"/>
    </xf>
    <xf numFmtId="0" fontId="10" fillId="3" borderId="34" xfId="1" applyFont="1" applyFill="1" applyBorder="1" applyAlignment="1">
      <alignment horizontal="center" vertical="center" shrinkToFit="1"/>
    </xf>
    <xf numFmtId="0" fontId="10" fillId="0" borderId="0" xfId="1" applyFont="1" applyAlignment="1">
      <alignment horizontal="center" vertical="center"/>
    </xf>
    <xf numFmtId="0" fontId="22" fillId="0" borderId="0" xfId="1" applyFont="1" applyAlignment="1">
      <alignment horizontal="center" vertical="center"/>
    </xf>
    <xf numFmtId="0" fontId="46" fillId="3" borderId="102" xfId="2" applyFont="1" applyFill="1" applyBorder="1" applyAlignment="1" applyProtection="1">
      <alignment horizontal="center" vertical="center" wrapText="1" shrinkToFit="1"/>
    </xf>
    <xf numFmtId="0" fontId="46" fillId="3" borderId="13" xfId="2" applyFont="1" applyFill="1" applyBorder="1" applyAlignment="1" applyProtection="1">
      <alignment horizontal="center" vertical="center" wrapText="1" shrinkToFit="1"/>
    </xf>
    <xf numFmtId="0" fontId="46" fillId="3" borderId="103" xfId="2" applyFont="1" applyFill="1" applyBorder="1" applyAlignment="1" applyProtection="1">
      <alignment horizontal="center" vertical="center" wrapText="1" shrinkToFit="1"/>
    </xf>
    <xf numFmtId="0" fontId="46" fillId="3" borderId="45" xfId="2" applyFont="1" applyFill="1" applyBorder="1" applyAlignment="1" applyProtection="1">
      <alignment horizontal="center" vertical="center" wrapText="1" shrinkToFit="1"/>
    </xf>
    <xf numFmtId="0" fontId="46" fillId="3" borderId="0" xfId="2" applyFont="1" applyFill="1" applyAlignment="1" applyProtection="1">
      <alignment horizontal="center" vertical="center" wrapText="1" shrinkToFit="1"/>
    </xf>
    <xf numFmtId="0" fontId="46" fillId="3" borderId="37" xfId="2" applyFont="1" applyFill="1" applyBorder="1" applyAlignment="1" applyProtection="1">
      <alignment horizontal="center" vertical="center" wrapText="1" shrinkToFit="1"/>
    </xf>
    <xf numFmtId="0" fontId="46" fillId="3" borderId="106" xfId="2" applyFont="1" applyFill="1" applyBorder="1" applyAlignment="1" applyProtection="1">
      <alignment horizontal="center" vertical="center" wrapText="1" shrinkToFit="1"/>
    </xf>
    <xf numFmtId="0" fontId="46" fillId="3" borderId="4" xfId="2" applyFont="1" applyFill="1" applyBorder="1" applyAlignment="1" applyProtection="1">
      <alignment horizontal="center" vertical="center" wrapText="1" shrinkToFit="1"/>
    </xf>
    <xf numFmtId="0" fontId="46" fillId="3" borderId="107" xfId="2" applyFont="1" applyFill="1" applyBorder="1" applyAlignment="1" applyProtection="1">
      <alignment horizontal="center" vertical="center" wrapText="1" shrinkToFit="1"/>
    </xf>
    <xf numFmtId="0" fontId="46" fillId="3" borderId="98" xfId="2" applyFont="1" applyFill="1" applyBorder="1" applyAlignment="1" applyProtection="1">
      <alignment horizontal="center" vertical="center" wrapText="1"/>
    </xf>
    <xf numFmtId="0" fontId="46" fillId="3" borderId="99" xfId="2" applyFont="1" applyFill="1" applyBorder="1" applyAlignment="1" applyProtection="1">
      <alignment horizontal="center" vertical="center" wrapText="1"/>
    </xf>
    <xf numFmtId="0" fontId="46" fillId="3" borderId="100" xfId="2" applyFont="1" applyFill="1" applyBorder="1" applyAlignment="1" applyProtection="1">
      <alignment horizontal="center" vertical="center" wrapText="1"/>
    </xf>
    <xf numFmtId="0" fontId="55" fillId="0" borderId="14" xfId="2" applyFont="1" applyBorder="1" applyAlignment="1" applyProtection="1">
      <alignment horizontal="center" vertical="center"/>
    </xf>
    <xf numFmtId="0" fontId="55" fillId="0" borderId="16" xfId="2" applyFont="1" applyBorder="1" applyAlignment="1" applyProtection="1">
      <alignment horizontal="center" vertical="center"/>
    </xf>
    <xf numFmtId="0" fontId="55" fillId="0" borderId="15" xfId="2" applyFont="1" applyBorder="1" applyAlignment="1" applyProtection="1">
      <alignment horizontal="center" vertical="center"/>
    </xf>
    <xf numFmtId="0" fontId="54" fillId="0" borderId="0" xfId="2" applyFont="1" applyAlignment="1" applyProtection="1">
      <alignment horizontal="center" vertical="top" wrapText="1" shrinkToFit="1"/>
    </xf>
    <xf numFmtId="0" fontId="33" fillId="0" borderId="0" xfId="2" applyFont="1" applyAlignment="1" applyProtection="1">
      <alignment horizontal="center" vertical="center"/>
    </xf>
    <xf numFmtId="0" fontId="31" fillId="0" borderId="93" xfId="2" applyFont="1" applyBorder="1" applyAlignment="1" applyProtection="1">
      <alignment horizontal="center" vertical="center"/>
      <protection locked="0"/>
    </xf>
    <xf numFmtId="0" fontId="31" fillId="0" borderId="21" xfId="2" applyFont="1" applyBorder="1" applyAlignment="1" applyProtection="1">
      <alignment horizontal="center" vertical="center"/>
      <protection locked="0"/>
    </xf>
    <xf numFmtId="0" fontId="31" fillId="0" borderId="20" xfId="2" applyFont="1" applyBorder="1" applyAlignment="1" applyProtection="1">
      <alignment horizontal="center" vertical="center"/>
      <protection locked="0"/>
    </xf>
    <xf numFmtId="0" fontId="31" fillId="0" borderId="95" xfId="2" applyFont="1" applyBorder="1" applyAlignment="1" applyProtection="1">
      <alignment horizontal="center" vertical="center"/>
      <protection locked="0"/>
    </xf>
    <xf numFmtId="0" fontId="31" fillId="0" borderId="0" xfId="2" applyFont="1" applyAlignment="1" applyProtection="1">
      <alignment horizontal="center" vertical="center"/>
      <protection locked="0"/>
    </xf>
    <xf numFmtId="0" fontId="31" fillId="0" borderId="37" xfId="2" applyFont="1" applyBorder="1" applyAlignment="1" applyProtection="1">
      <alignment horizontal="center" vertical="center"/>
      <protection locked="0"/>
    </xf>
    <xf numFmtId="0" fontId="31" fillId="0" borderId="138" xfId="2" applyFont="1" applyBorder="1" applyAlignment="1" applyProtection="1">
      <alignment horizontal="center" vertical="center"/>
      <protection locked="0"/>
    </xf>
    <xf numFmtId="0" fontId="31" fillId="0" borderId="139" xfId="2" applyFont="1" applyBorder="1" applyAlignment="1" applyProtection="1">
      <alignment horizontal="center" vertical="center"/>
      <protection locked="0"/>
    </xf>
    <xf numFmtId="0" fontId="31" fillId="0" borderId="140" xfId="2" applyFont="1" applyBorder="1" applyAlignment="1" applyProtection="1">
      <alignment horizontal="center" vertical="center"/>
      <protection locked="0"/>
    </xf>
    <xf numFmtId="0" fontId="37" fillId="0" borderId="141" xfId="2" applyFont="1" applyBorder="1" applyAlignment="1" applyProtection="1">
      <alignment horizontal="center" vertical="center"/>
    </xf>
    <xf numFmtId="0" fontId="62" fillId="0" borderId="0" xfId="2" applyFont="1" applyAlignment="1" applyProtection="1">
      <alignment horizontal="left" vertical="center" wrapText="1" shrinkToFit="1"/>
    </xf>
    <xf numFmtId="0" fontId="32" fillId="3" borderId="102" xfId="2" applyFont="1" applyFill="1" applyBorder="1" applyAlignment="1" applyProtection="1">
      <alignment horizontal="center" vertical="center" wrapText="1" shrinkToFit="1"/>
    </xf>
    <xf numFmtId="0" fontId="32" fillId="3" borderId="13" xfId="2" applyFont="1" applyFill="1" applyBorder="1" applyAlignment="1" applyProtection="1">
      <alignment horizontal="center" vertical="center" wrapText="1" shrinkToFit="1"/>
    </xf>
    <xf numFmtId="0" fontId="32" fillId="3" borderId="103" xfId="2" applyFont="1" applyFill="1" applyBorder="1" applyAlignment="1" applyProtection="1">
      <alignment horizontal="center" vertical="center" wrapText="1" shrinkToFit="1"/>
    </xf>
    <xf numFmtId="0" fontId="32" fillId="3" borderId="45" xfId="2" applyFont="1" applyFill="1" applyBorder="1" applyAlignment="1" applyProtection="1">
      <alignment horizontal="center" vertical="center" wrapText="1" shrinkToFit="1"/>
    </xf>
    <xf numFmtId="0" fontId="32" fillId="3" borderId="0" xfId="2" applyFont="1" applyFill="1" applyAlignment="1" applyProtection="1">
      <alignment horizontal="center" vertical="center" wrapText="1" shrinkToFit="1"/>
    </xf>
    <xf numFmtId="0" fontId="32" fillId="3" borderId="37" xfId="2" applyFont="1" applyFill="1" applyBorder="1" applyAlignment="1" applyProtection="1">
      <alignment horizontal="center" vertical="center" wrapText="1" shrinkToFit="1"/>
    </xf>
    <xf numFmtId="0" fontId="32" fillId="3" borderId="106" xfId="2" applyFont="1" applyFill="1" applyBorder="1" applyAlignment="1" applyProtection="1">
      <alignment horizontal="center" vertical="center" wrapText="1" shrinkToFit="1"/>
    </xf>
    <xf numFmtId="0" fontId="32" fillId="3" borderId="4" xfId="2" applyFont="1" applyFill="1" applyBorder="1" applyAlignment="1" applyProtection="1">
      <alignment horizontal="center" vertical="center" wrapText="1" shrinkToFit="1"/>
    </xf>
    <xf numFmtId="0" fontId="32" fillId="3" borderId="107" xfId="2" applyFont="1" applyFill="1" applyBorder="1" applyAlignment="1" applyProtection="1">
      <alignment horizontal="center" vertical="center" wrapText="1" shrinkToFit="1"/>
    </xf>
    <xf numFmtId="0" fontId="46" fillId="3" borderId="132" xfId="2" applyFont="1" applyFill="1" applyBorder="1" applyAlignment="1" applyProtection="1">
      <alignment horizontal="center" vertical="center" textRotation="255" wrapText="1" shrinkToFit="1"/>
    </xf>
    <xf numFmtId="0" fontId="46" fillId="3" borderId="3" xfId="2" applyFont="1" applyFill="1" applyBorder="1" applyAlignment="1" applyProtection="1">
      <alignment horizontal="center" vertical="center" textRotation="255" wrapText="1" shrinkToFit="1"/>
    </xf>
    <xf numFmtId="0" fontId="46" fillId="3" borderId="134" xfId="2" applyFont="1" applyFill="1" applyBorder="1" applyAlignment="1" applyProtection="1">
      <alignment horizontal="center" vertical="center" textRotation="255" wrapText="1" shrinkToFit="1"/>
    </xf>
    <xf numFmtId="0" fontId="31" fillId="0" borderId="61" xfId="2" applyFont="1" applyBorder="1" applyAlignment="1" applyProtection="1">
      <alignment horizontal="center" vertical="center" shrinkToFit="1"/>
      <protection locked="0"/>
    </xf>
    <xf numFmtId="0" fontId="31" fillId="0" borderId="16" xfId="2" applyFont="1" applyBorder="1" applyAlignment="1" applyProtection="1">
      <alignment horizontal="center" vertical="center" shrinkToFit="1"/>
      <protection locked="0"/>
    </xf>
    <xf numFmtId="0" fontId="31" fillId="0" borderId="62" xfId="2" applyFont="1" applyBorder="1" applyAlignment="1" applyProtection="1">
      <alignment horizontal="center" vertical="center" shrinkToFit="1"/>
      <protection locked="0"/>
    </xf>
    <xf numFmtId="0" fontId="31" fillId="0" borderId="2" xfId="2" applyFont="1" applyBorder="1" applyAlignment="1" applyProtection="1">
      <alignment horizontal="center" vertical="center" shrinkToFit="1"/>
      <protection locked="0"/>
    </xf>
    <xf numFmtId="0" fontId="24" fillId="3" borderId="118" xfId="2" applyFont="1" applyFill="1" applyBorder="1" applyAlignment="1" applyProtection="1">
      <alignment horizontal="center" vertical="center" wrapText="1" shrinkToFit="1"/>
    </xf>
    <xf numFmtId="0" fontId="24" fillId="3" borderId="63" xfId="2" applyFont="1" applyFill="1" applyBorder="1" applyAlignment="1" applyProtection="1">
      <alignment horizontal="center" vertical="center" shrinkToFit="1"/>
    </xf>
    <xf numFmtId="0" fontId="33" fillId="3" borderId="124" xfId="2" applyFont="1" applyFill="1" applyBorder="1" applyAlignment="1" applyProtection="1">
      <alignment horizontal="center" vertical="center" shrinkToFit="1"/>
    </xf>
    <xf numFmtId="0" fontId="33" fillId="3" borderId="125" xfId="2" applyFont="1" applyFill="1" applyBorder="1" applyAlignment="1" applyProtection="1">
      <alignment horizontal="center" vertical="center" shrinkToFit="1"/>
    </xf>
    <xf numFmtId="0" fontId="33" fillId="3" borderId="126" xfId="2" applyFont="1" applyFill="1" applyBorder="1" applyAlignment="1" applyProtection="1">
      <alignment horizontal="center" vertical="center" shrinkToFit="1"/>
    </xf>
    <xf numFmtId="177" fontId="33" fillId="0" borderId="119" xfId="2" applyNumberFormat="1" applyFont="1" applyBorder="1" applyAlignment="1" applyProtection="1">
      <alignment horizontal="center" vertical="center" shrinkToFit="1"/>
      <protection locked="0"/>
    </xf>
    <xf numFmtId="177" fontId="33" fillId="0" borderId="120" xfId="2" applyNumberFormat="1" applyFont="1" applyBorder="1" applyAlignment="1" applyProtection="1">
      <alignment horizontal="center" vertical="center" shrinkToFit="1"/>
      <protection locked="0"/>
    </xf>
    <xf numFmtId="177" fontId="33" fillId="0" borderId="121" xfId="2" applyNumberFormat="1" applyFont="1" applyBorder="1" applyAlignment="1" applyProtection="1">
      <alignment horizontal="center" vertical="center" shrinkToFit="1"/>
      <protection locked="0"/>
    </xf>
    <xf numFmtId="0" fontId="31" fillId="3" borderId="150" xfId="2" applyFont="1" applyFill="1" applyBorder="1" applyAlignment="1" applyProtection="1">
      <alignment horizontal="center" vertical="center" shrinkToFit="1"/>
    </xf>
    <xf numFmtId="0" fontId="31" fillId="3" borderId="63" xfId="2" applyFont="1" applyFill="1" applyBorder="1" applyAlignment="1" applyProtection="1">
      <alignment horizontal="center" vertical="center" shrinkToFit="1"/>
    </xf>
    <xf numFmtId="0" fontId="33" fillId="3" borderId="151" xfId="2" applyFont="1" applyFill="1" applyBorder="1" applyAlignment="1" applyProtection="1">
      <alignment horizontal="center" vertical="center" shrinkToFit="1"/>
    </xf>
    <xf numFmtId="0" fontId="33" fillId="3" borderId="152" xfId="2" applyFont="1" applyFill="1" applyBorder="1" applyAlignment="1" applyProtection="1">
      <alignment horizontal="center" vertical="center" shrinkToFit="1"/>
    </xf>
    <xf numFmtId="0" fontId="33" fillId="3" borderId="153" xfId="2" applyFont="1" applyFill="1" applyBorder="1" applyAlignment="1" applyProtection="1">
      <alignment horizontal="center" vertical="center" shrinkToFit="1"/>
    </xf>
    <xf numFmtId="0" fontId="31" fillId="0" borderId="149" xfId="2" applyFont="1" applyBorder="1" applyAlignment="1" applyProtection="1">
      <alignment horizontal="center" vertical="center" shrinkToFit="1"/>
      <protection locked="0"/>
    </xf>
    <xf numFmtId="0" fontId="31" fillId="0" borderId="43" xfId="2" applyFont="1" applyBorder="1" applyAlignment="1" applyProtection="1">
      <alignment horizontal="center" vertical="center" shrinkToFit="1"/>
      <protection locked="0"/>
    </xf>
    <xf numFmtId="177" fontId="33" fillId="0" borderId="157" xfId="2" applyNumberFormat="1" applyFont="1" applyBorder="1" applyAlignment="1" applyProtection="1">
      <alignment horizontal="center" vertical="center" shrinkToFit="1"/>
      <protection locked="0"/>
    </xf>
    <xf numFmtId="177" fontId="33" fillId="0" borderId="130" xfId="2" applyNumberFormat="1" applyFont="1" applyBorder="1" applyAlignment="1" applyProtection="1">
      <alignment horizontal="center" vertical="center" shrinkToFit="1"/>
      <protection locked="0"/>
    </xf>
    <xf numFmtId="177" fontId="33" fillId="0" borderId="131" xfId="2" applyNumberFormat="1" applyFont="1" applyBorder="1" applyAlignment="1" applyProtection="1">
      <alignment horizontal="center" vertical="center" shrinkToFit="1"/>
      <protection locked="0"/>
    </xf>
    <xf numFmtId="0" fontId="33" fillId="3" borderId="39" xfId="2" applyFont="1" applyFill="1" applyBorder="1" applyAlignment="1" applyProtection="1">
      <alignment horizontal="center" vertical="center" wrapText="1" shrinkToFit="1"/>
    </xf>
    <xf numFmtId="0" fontId="33" fillId="3" borderId="2" xfId="2" applyFont="1" applyFill="1" applyBorder="1" applyAlignment="1" applyProtection="1">
      <alignment horizontal="center" vertical="center" wrapText="1" shrinkToFit="1"/>
    </xf>
    <xf numFmtId="0" fontId="33" fillId="3" borderId="60" xfId="2" applyFont="1" applyFill="1" applyBorder="1" applyAlignment="1" applyProtection="1">
      <alignment horizontal="center" vertical="center" wrapText="1" shrinkToFit="1"/>
    </xf>
    <xf numFmtId="0" fontId="33" fillId="3" borderId="44" xfId="2" applyFont="1" applyFill="1" applyBorder="1" applyAlignment="1" applyProtection="1">
      <alignment horizontal="center" vertical="center" wrapText="1" shrinkToFit="1"/>
    </xf>
    <xf numFmtId="0" fontId="33" fillId="3" borderId="43" xfId="2" applyFont="1" applyFill="1" applyBorder="1" applyAlignment="1" applyProtection="1">
      <alignment horizontal="center" vertical="center" wrapText="1" shrinkToFit="1"/>
    </xf>
    <xf numFmtId="0" fontId="33" fillId="3" borderId="117" xfId="2" applyFont="1" applyFill="1" applyBorder="1" applyAlignment="1" applyProtection="1">
      <alignment horizontal="center" vertical="center" wrapText="1" shrinkToFit="1"/>
    </xf>
    <xf numFmtId="0" fontId="31" fillId="3" borderId="118" xfId="2" applyFont="1" applyFill="1" applyBorder="1" applyAlignment="1" applyProtection="1">
      <alignment horizontal="center" vertical="center" shrinkToFit="1"/>
    </xf>
    <xf numFmtId="0" fontId="31" fillId="0" borderId="154" xfId="2" applyFont="1" applyBorder="1" applyAlignment="1" applyProtection="1">
      <alignment horizontal="center" vertical="center" shrinkToFit="1"/>
      <protection locked="0"/>
    </xf>
    <xf numFmtId="0" fontId="31" fillId="0" borderId="152" xfId="2" applyFont="1" applyBorder="1" applyAlignment="1" applyProtection="1">
      <alignment horizontal="center" vertical="center" shrinkToFit="1"/>
      <protection locked="0"/>
    </xf>
    <xf numFmtId="0" fontId="31" fillId="0" borderId="122" xfId="2" applyFont="1" applyBorder="1" applyAlignment="1" applyProtection="1">
      <alignment horizontal="center" vertical="center" shrinkToFit="1"/>
      <protection locked="0"/>
    </xf>
    <xf numFmtId="0" fontId="31" fillId="0" borderId="120" xfId="2" applyFont="1" applyBorder="1" applyAlignment="1" applyProtection="1">
      <alignment horizontal="center" vertical="center" shrinkToFit="1"/>
      <protection locked="0"/>
    </xf>
    <xf numFmtId="0" fontId="31" fillId="3" borderId="155" xfId="2" applyFont="1" applyFill="1" applyBorder="1" applyAlignment="1" applyProtection="1">
      <alignment horizontal="center" vertical="center" shrinkToFit="1"/>
    </xf>
    <xf numFmtId="0" fontId="31" fillId="3" borderId="123" xfId="2" applyFont="1" applyFill="1" applyBorder="1" applyAlignment="1" applyProtection="1">
      <alignment horizontal="center" vertical="center" shrinkToFit="1"/>
    </xf>
    <xf numFmtId="0" fontId="31" fillId="0" borderId="136" xfId="2" applyFont="1" applyBorder="1" applyAlignment="1" applyProtection="1">
      <alignment horizontal="center" vertical="center" shrinkToFit="1"/>
      <protection locked="0"/>
    </xf>
    <xf numFmtId="0" fontId="31" fillId="0" borderId="130" xfId="2" applyFont="1" applyBorder="1" applyAlignment="1" applyProtection="1">
      <alignment horizontal="center" vertical="center" shrinkToFit="1"/>
      <protection locked="0"/>
    </xf>
    <xf numFmtId="0" fontId="31" fillId="3" borderId="158" xfId="2" applyFont="1" applyFill="1" applyBorder="1" applyAlignment="1" applyProtection="1">
      <alignment horizontal="center" vertical="center" shrinkToFit="1"/>
    </xf>
    <xf numFmtId="0" fontId="44" fillId="3" borderId="39" xfId="2" applyFont="1" applyFill="1" applyBorder="1" applyAlignment="1" applyProtection="1">
      <alignment horizontal="center" vertical="center" wrapText="1" shrinkToFit="1"/>
    </xf>
    <xf numFmtId="0" fontId="44" fillId="3" borderId="2" xfId="2" applyFont="1" applyFill="1" applyBorder="1" applyAlignment="1" applyProtection="1">
      <alignment horizontal="center" vertical="center" wrapText="1" shrinkToFit="1"/>
    </xf>
    <xf numFmtId="0" fontId="44" fillId="3" borderId="60" xfId="2" applyFont="1" applyFill="1" applyBorder="1" applyAlignment="1" applyProtection="1">
      <alignment horizontal="center" vertical="center" wrapText="1" shrinkToFit="1"/>
    </xf>
    <xf numFmtId="0" fontId="44" fillId="3" borderId="44" xfId="2" applyFont="1" applyFill="1" applyBorder="1" applyAlignment="1" applyProtection="1">
      <alignment horizontal="center" vertical="center" wrapText="1" shrinkToFit="1"/>
    </xf>
    <xf numFmtId="0" fontId="44" fillId="3" borderId="43" xfId="2" applyFont="1" applyFill="1" applyBorder="1" applyAlignment="1" applyProtection="1">
      <alignment horizontal="center" vertical="center" wrapText="1" shrinkToFit="1"/>
    </xf>
    <xf numFmtId="0" fontId="44" fillId="3" borderId="117" xfId="2" applyFont="1" applyFill="1" applyBorder="1" applyAlignment="1" applyProtection="1">
      <alignment horizontal="center" vertical="center" wrapText="1" shrinkToFit="1"/>
    </xf>
    <xf numFmtId="0" fontId="31" fillId="3" borderId="129" xfId="2" applyFont="1" applyFill="1" applyBorder="1" applyAlignment="1" applyProtection="1">
      <alignment horizontal="center" vertical="center" shrinkToFit="1"/>
    </xf>
    <xf numFmtId="0" fontId="31" fillId="0" borderId="101" xfId="2" applyFont="1" applyBorder="1" applyAlignment="1" applyProtection="1">
      <alignment horizontal="center" vertical="center" shrinkToFit="1"/>
      <protection locked="0"/>
    </xf>
    <xf numFmtId="0" fontId="31" fillId="0" borderId="51" xfId="2" applyFont="1" applyBorder="1" applyAlignment="1" applyProtection="1">
      <alignment horizontal="center" vertical="center" shrinkToFit="1"/>
      <protection locked="0"/>
    </xf>
    <xf numFmtId="0" fontId="33" fillId="3" borderId="39" xfId="2" applyFont="1" applyFill="1" applyBorder="1" applyAlignment="1" applyProtection="1">
      <alignment horizontal="center" vertical="center" shrinkToFit="1"/>
    </xf>
    <xf numFmtId="0" fontId="33" fillId="3" borderId="2" xfId="2" applyFont="1" applyFill="1" applyBorder="1" applyAlignment="1" applyProtection="1">
      <alignment horizontal="center" vertical="center" shrinkToFit="1"/>
    </xf>
    <xf numFmtId="0" fontId="33" fillId="3" borderId="60" xfId="2" applyFont="1" applyFill="1" applyBorder="1" applyAlignment="1" applyProtection="1">
      <alignment horizontal="center" vertical="center" shrinkToFit="1"/>
    </xf>
    <xf numFmtId="0" fontId="33" fillId="3" borderId="44" xfId="2" applyFont="1" applyFill="1" applyBorder="1" applyAlignment="1" applyProtection="1">
      <alignment horizontal="center" vertical="center" shrinkToFit="1"/>
    </xf>
    <xf numFmtId="0" fontId="33" fillId="3" borderId="43" xfId="2" applyFont="1" applyFill="1" applyBorder="1" applyAlignment="1" applyProtection="1">
      <alignment horizontal="center" vertical="center" shrinkToFit="1"/>
    </xf>
    <xf numFmtId="0" fontId="33" fillId="3" borderId="117" xfId="2" applyFont="1" applyFill="1" applyBorder="1" applyAlignment="1" applyProtection="1">
      <alignment horizontal="center" vertical="center" shrinkToFit="1"/>
    </xf>
    <xf numFmtId="0" fontId="33" fillId="3" borderId="102" xfId="2" applyFont="1" applyFill="1" applyBorder="1" applyAlignment="1" applyProtection="1">
      <alignment horizontal="center" vertical="center" shrinkToFit="1"/>
    </xf>
    <xf numFmtId="0" fontId="33" fillId="3" borderId="13" xfId="2" applyFont="1" applyFill="1" applyBorder="1" applyAlignment="1" applyProtection="1">
      <alignment horizontal="center" vertical="center" shrinkToFit="1"/>
    </xf>
    <xf numFmtId="0" fontId="33" fillId="3" borderId="67" xfId="2" applyFont="1" applyFill="1" applyBorder="1" applyAlignment="1" applyProtection="1">
      <alignment horizontal="center" vertical="center" shrinkToFit="1"/>
    </xf>
    <xf numFmtId="177" fontId="33" fillId="0" borderId="135" xfId="2" applyNumberFormat="1" applyFont="1" applyBorder="1" applyAlignment="1" applyProtection="1">
      <alignment horizontal="center" vertical="center" shrinkToFit="1"/>
      <protection locked="0"/>
    </xf>
    <xf numFmtId="177" fontId="33" fillId="0" borderId="4" xfId="2" applyNumberFormat="1" applyFont="1" applyBorder="1" applyAlignment="1" applyProtection="1">
      <alignment horizontal="center" vertical="center" shrinkToFit="1"/>
      <protection locked="0"/>
    </xf>
    <xf numFmtId="177" fontId="33" fillId="0" borderId="10" xfId="2" applyNumberFormat="1" applyFont="1" applyBorder="1" applyAlignment="1" applyProtection="1">
      <alignment horizontal="center" vertical="center" shrinkToFit="1"/>
      <protection locked="0"/>
    </xf>
    <xf numFmtId="0" fontId="31" fillId="0" borderId="127" xfId="2" applyFont="1" applyBorder="1" applyAlignment="1" applyProtection="1">
      <alignment horizontal="center" vertical="center" shrinkToFit="1"/>
      <protection locked="0"/>
    </xf>
    <xf numFmtId="0" fontId="31" fillId="0" borderId="125" xfId="2" applyFont="1" applyBorder="1" applyAlignment="1" applyProtection="1">
      <alignment horizontal="center" vertical="center" shrinkToFit="1"/>
      <protection locked="0"/>
    </xf>
    <xf numFmtId="0" fontId="31" fillId="3" borderId="128" xfId="2" applyFont="1" applyFill="1" applyBorder="1" applyAlignment="1" applyProtection="1">
      <alignment horizontal="center" vertical="center" shrinkToFit="1"/>
    </xf>
    <xf numFmtId="0" fontId="33" fillId="3" borderId="45" xfId="2" applyFont="1" applyFill="1" applyBorder="1" applyAlignment="1" applyProtection="1">
      <alignment horizontal="center" vertical="center" wrapText="1" shrinkToFit="1"/>
    </xf>
    <xf numFmtId="0" fontId="33" fillId="3" borderId="0" xfId="2" applyFont="1" applyFill="1" applyAlignment="1" applyProtection="1">
      <alignment horizontal="center" vertical="center" shrinkToFit="1"/>
    </xf>
    <xf numFmtId="0" fontId="33" fillId="3" borderId="8" xfId="2" applyFont="1" applyFill="1" applyBorder="1" applyAlignment="1" applyProtection="1">
      <alignment horizontal="center" vertical="center" shrinkToFit="1"/>
    </xf>
    <xf numFmtId="0" fontId="33" fillId="3" borderId="106" xfId="2" applyFont="1" applyFill="1" applyBorder="1" applyAlignment="1" applyProtection="1">
      <alignment horizontal="center" vertical="center" shrinkToFit="1"/>
    </xf>
    <xf numFmtId="0" fontId="33" fillId="3" borderId="4" xfId="2" applyFont="1" applyFill="1" applyBorder="1" applyAlignment="1" applyProtection="1">
      <alignment horizontal="center" vertical="center" shrinkToFit="1"/>
    </xf>
    <xf numFmtId="0" fontId="33" fillId="3" borderId="10" xfId="2" applyFont="1" applyFill="1" applyBorder="1" applyAlignment="1" applyProtection="1">
      <alignment horizontal="center" vertical="center" shrinkToFit="1"/>
    </xf>
    <xf numFmtId="0" fontId="31" fillId="0" borderId="48" xfId="2" applyFont="1" applyBorder="1" applyAlignment="1" applyProtection="1">
      <alignment horizontal="center" vertical="center" shrinkToFit="1"/>
      <protection locked="0"/>
    </xf>
    <xf numFmtId="0" fontId="31" fillId="0" borderId="49" xfId="2" applyFont="1" applyBorder="1" applyAlignment="1" applyProtection="1">
      <alignment horizontal="center" vertical="center" shrinkToFit="1"/>
      <protection locked="0"/>
    </xf>
    <xf numFmtId="0" fontId="31" fillId="3" borderId="111" xfId="2" applyFont="1" applyFill="1" applyBorder="1" applyAlignment="1" applyProtection="1">
      <alignment horizontal="center" vertical="center" shrinkToFit="1"/>
    </xf>
    <xf numFmtId="0" fontId="33" fillId="3" borderId="112" xfId="2" applyFont="1" applyFill="1" applyBorder="1" applyAlignment="1" applyProtection="1">
      <alignment horizontal="center" vertical="center" shrinkToFit="1"/>
    </xf>
    <xf numFmtId="0" fontId="33" fillId="3" borderId="113" xfId="2" applyFont="1" applyFill="1" applyBorder="1" applyAlignment="1" applyProtection="1">
      <alignment horizontal="center" vertical="center" shrinkToFit="1"/>
    </xf>
    <xf numFmtId="0" fontId="33" fillId="3" borderId="114" xfId="2" applyFont="1" applyFill="1" applyBorder="1" applyAlignment="1" applyProtection="1">
      <alignment horizontal="center" vertical="center" shrinkToFit="1"/>
    </xf>
    <xf numFmtId="177" fontId="33" fillId="0" borderId="133" xfId="2" applyNumberFormat="1" applyFont="1" applyBorder="1" applyAlignment="1" applyProtection="1">
      <alignment horizontal="center" vertical="center" shrinkToFit="1"/>
      <protection locked="0"/>
    </xf>
    <xf numFmtId="177" fontId="33" fillId="0" borderId="43" xfId="2" applyNumberFormat="1" applyFont="1" applyBorder="1" applyAlignment="1" applyProtection="1">
      <alignment horizontal="center" vertical="center" shrinkToFit="1"/>
      <protection locked="0"/>
    </xf>
    <xf numFmtId="177" fontId="33" fillId="0" borderId="117" xfId="2" applyNumberFormat="1" applyFont="1" applyBorder="1" applyAlignment="1" applyProtection="1">
      <alignment horizontal="center" vertical="center" shrinkToFit="1"/>
      <protection locked="0"/>
    </xf>
    <xf numFmtId="0" fontId="33" fillId="3" borderId="115" xfId="2" applyFont="1" applyFill="1" applyBorder="1" applyAlignment="1" applyProtection="1">
      <alignment horizontal="center" vertical="center"/>
    </xf>
    <xf numFmtId="0" fontId="33" fillId="3" borderId="113" xfId="2" applyFont="1" applyFill="1" applyBorder="1" applyAlignment="1" applyProtection="1">
      <alignment horizontal="center" vertical="center"/>
    </xf>
    <xf numFmtId="0" fontId="33" fillId="3" borderId="114" xfId="2" applyFont="1" applyFill="1" applyBorder="1" applyAlignment="1" applyProtection="1">
      <alignment horizontal="center" vertical="center"/>
    </xf>
    <xf numFmtId="0" fontId="33" fillId="3" borderId="145" xfId="2" applyFont="1" applyFill="1" applyBorder="1" applyAlignment="1" applyProtection="1">
      <alignment horizontal="center" vertical="center"/>
    </xf>
    <xf numFmtId="0" fontId="33" fillId="3" borderId="146" xfId="2" applyFont="1" applyFill="1" applyBorder="1" applyAlignment="1" applyProtection="1">
      <alignment horizontal="center" vertical="center"/>
    </xf>
    <xf numFmtId="0" fontId="33" fillId="3" borderId="147" xfId="2" applyFont="1" applyFill="1" applyBorder="1" applyAlignment="1" applyProtection="1">
      <alignment horizontal="center" vertical="center"/>
    </xf>
    <xf numFmtId="0" fontId="33" fillId="3" borderId="115" xfId="2" applyFont="1" applyFill="1" applyBorder="1" applyAlignment="1" applyProtection="1">
      <alignment horizontal="center" vertical="center" shrinkToFit="1"/>
    </xf>
    <xf numFmtId="0" fontId="33" fillId="3" borderId="145" xfId="2" applyFont="1" applyFill="1" applyBorder="1" applyAlignment="1" applyProtection="1">
      <alignment horizontal="center" vertical="center" shrinkToFit="1"/>
    </xf>
    <xf numFmtId="0" fontId="33" fillId="3" borderId="146" xfId="2" applyFont="1" applyFill="1" applyBorder="1" applyAlignment="1" applyProtection="1">
      <alignment horizontal="center" vertical="center" shrinkToFit="1"/>
    </xf>
    <xf numFmtId="0" fontId="33" fillId="3" borderId="147" xfId="2" applyFont="1" applyFill="1" applyBorder="1" applyAlignment="1" applyProtection="1">
      <alignment horizontal="center" vertical="center" shrinkToFit="1"/>
    </xf>
    <xf numFmtId="0" fontId="33" fillId="3" borderId="45" xfId="2" applyFont="1" applyFill="1" applyBorder="1" applyAlignment="1" applyProtection="1">
      <alignment horizontal="center" vertical="center" shrinkToFit="1"/>
    </xf>
    <xf numFmtId="0" fontId="33" fillId="0" borderId="146" xfId="2" applyFont="1" applyBorder="1" applyAlignment="1" applyProtection="1">
      <alignment horizontal="center" vertical="center" shrinkToFit="1"/>
    </xf>
    <xf numFmtId="0" fontId="33" fillId="0" borderId="109" xfId="2" applyFont="1" applyBorder="1" applyAlignment="1" applyProtection="1">
      <alignment horizontal="center" vertical="center" shrinkToFit="1"/>
    </xf>
    <xf numFmtId="0" fontId="33" fillId="0" borderId="146" xfId="2" applyFont="1" applyBorder="1" applyAlignment="1" applyProtection="1">
      <alignment horizontal="center" vertical="center" shrinkToFit="1"/>
      <protection locked="0"/>
    </xf>
    <xf numFmtId="0" fontId="33" fillId="0" borderId="147" xfId="2" applyFont="1" applyBorder="1" applyAlignment="1" applyProtection="1">
      <alignment horizontal="center" vertical="center" shrinkToFit="1"/>
      <protection locked="0"/>
    </xf>
    <xf numFmtId="0" fontId="33" fillId="0" borderId="109" xfId="2" applyFont="1" applyBorder="1" applyAlignment="1" applyProtection="1">
      <alignment horizontal="center" vertical="center" shrinkToFit="1"/>
      <protection locked="0"/>
    </xf>
    <xf numFmtId="0" fontId="33" fillId="0" borderId="110" xfId="2" applyFont="1" applyBorder="1" applyAlignment="1" applyProtection="1">
      <alignment horizontal="center" vertical="center" shrinkToFit="1"/>
      <protection locked="0"/>
    </xf>
    <xf numFmtId="0" fontId="46" fillId="3" borderId="98" xfId="2" applyFont="1" applyFill="1" applyBorder="1" applyAlignment="1" applyProtection="1">
      <alignment horizontal="center" vertical="center" textRotation="255" shrinkToFit="1"/>
    </xf>
    <xf numFmtId="0" fontId="46" fillId="3" borderId="99" xfId="2" applyFont="1" applyFill="1" applyBorder="1" applyAlignment="1" applyProtection="1">
      <alignment horizontal="center" vertical="center" textRotation="255" shrinkToFit="1"/>
    </xf>
    <xf numFmtId="0" fontId="46" fillId="3" borderId="100" xfId="2" applyFont="1" applyFill="1" applyBorder="1" applyAlignment="1" applyProtection="1">
      <alignment horizontal="center" vertical="center" textRotation="255" shrinkToFit="1"/>
    </xf>
    <xf numFmtId="0" fontId="32" fillId="3" borderId="53" xfId="2" applyFont="1" applyFill="1" applyBorder="1" applyAlignment="1" applyProtection="1">
      <alignment horizontal="left" vertical="center" shrinkToFit="1"/>
    </xf>
    <xf numFmtId="0" fontId="32" fillId="3" borderId="49" xfId="2" applyFont="1" applyFill="1" applyBorder="1" applyAlignment="1" applyProtection="1">
      <alignment horizontal="left" vertical="center" shrinkToFit="1"/>
    </xf>
    <xf numFmtId="0" fontId="32" fillId="3" borderId="57" xfId="2" applyFont="1" applyFill="1" applyBorder="1" applyAlignment="1" applyProtection="1">
      <alignment horizontal="left" vertical="center" shrinkToFit="1"/>
    </xf>
    <xf numFmtId="0" fontId="31" fillId="3" borderId="48" xfId="2" applyFont="1" applyFill="1" applyBorder="1" applyAlignment="1" applyProtection="1">
      <alignment horizontal="center" vertical="center" shrinkToFit="1"/>
    </xf>
    <xf numFmtId="0" fontId="31" fillId="3" borderId="49" xfId="2" applyFont="1" applyFill="1" applyBorder="1" applyAlignment="1" applyProtection="1">
      <alignment horizontal="center" vertical="center" shrinkToFit="1"/>
    </xf>
    <xf numFmtId="0" fontId="33" fillId="3" borderId="50" xfId="2" applyFont="1" applyFill="1" applyBorder="1" applyAlignment="1" applyProtection="1">
      <alignment horizontal="center" vertical="center" shrinkToFit="1"/>
    </xf>
    <xf numFmtId="0" fontId="33" fillId="3" borderId="64" xfId="2" applyFont="1" applyFill="1" applyBorder="1" applyAlignment="1" applyProtection="1">
      <alignment horizontal="center" vertical="center" shrinkToFit="1"/>
    </xf>
    <xf numFmtId="0" fontId="33" fillId="0" borderId="145" xfId="2" applyFont="1" applyBorder="1" applyAlignment="1" applyProtection="1">
      <alignment horizontal="center" vertical="center" shrinkToFit="1"/>
      <protection locked="0"/>
    </xf>
    <xf numFmtId="0" fontId="33" fillId="0" borderId="108" xfId="2" applyFont="1" applyBorder="1" applyAlignment="1" applyProtection="1">
      <alignment horizontal="center" vertical="center" shrinkToFit="1"/>
      <protection locked="0"/>
    </xf>
    <xf numFmtId="0" fontId="33" fillId="3" borderId="108" xfId="2" applyFont="1" applyFill="1" applyBorder="1" applyAlignment="1" applyProtection="1">
      <alignment horizontal="center" vertical="center"/>
    </xf>
    <xf numFmtId="0" fontId="33" fillId="3" borderId="109" xfId="2" applyFont="1" applyFill="1" applyBorder="1" applyAlignment="1" applyProtection="1">
      <alignment horizontal="center" vertical="center"/>
    </xf>
    <xf numFmtId="0" fontId="33" fillId="3" borderId="110" xfId="2" applyFont="1" applyFill="1" applyBorder="1" applyAlignment="1" applyProtection="1">
      <alignment horizontal="center" vertical="center"/>
    </xf>
    <xf numFmtId="0" fontId="32" fillId="3" borderId="56" xfId="2" applyFont="1" applyFill="1" applyBorder="1" applyAlignment="1" applyProtection="1">
      <alignment horizontal="left" vertical="center" shrinkToFit="1"/>
    </xf>
    <xf numFmtId="0" fontId="32" fillId="3" borderId="51" xfId="2" applyFont="1" applyFill="1" applyBorder="1" applyAlignment="1" applyProtection="1">
      <alignment horizontal="left" vertical="center" shrinkToFit="1"/>
    </xf>
    <xf numFmtId="0" fontId="32" fillId="3" borderId="59" xfId="2" applyFont="1" applyFill="1" applyBorder="1" applyAlignment="1" applyProtection="1">
      <alignment horizontal="left" vertical="center" shrinkToFit="1"/>
    </xf>
    <xf numFmtId="0" fontId="33" fillId="3" borderId="52" xfId="2" applyFont="1" applyFill="1" applyBorder="1" applyAlignment="1" applyProtection="1">
      <alignment horizontal="center" vertical="center" shrinkToFit="1"/>
    </xf>
    <xf numFmtId="0" fontId="33" fillId="3" borderId="65" xfId="2" applyFont="1" applyFill="1" applyBorder="1" applyAlignment="1" applyProtection="1">
      <alignment horizontal="center" vertical="center" shrinkToFit="1"/>
    </xf>
    <xf numFmtId="0" fontId="32" fillId="3" borderId="14" xfId="2" applyFont="1" applyFill="1" applyBorder="1" applyAlignment="1" applyProtection="1">
      <alignment horizontal="left" vertical="center" shrinkToFit="1"/>
    </xf>
    <xf numFmtId="0" fontId="32" fillId="3" borderId="16" xfId="2" applyFont="1" applyFill="1" applyBorder="1" applyAlignment="1" applyProtection="1">
      <alignment horizontal="left" vertical="center" shrinkToFit="1"/>
    </xf>
    <xf numFmtId="0" fontId="32" fillId="3" borderId="58" xfId="2" applyFont="1" applyFill="1" applyBorder="1" applyAlignment="1" applyProtection="1">
      <alignment horizontal="left" vertical="center" shrinkToFit="1"/>
    </xf>
    <xf numFmtId="0" fontId="33" fillId="3" borderId="16" xfId="2" applyFont="1" applyFill="1" applyBorder="1" applyAlignment="1" applyProtection="1">
      <alignment horizontal="center" vertical="center" shrinkToFit="1"/>
    </xf>
    <xf numFmtId="0" fontId="33" fillId="3" borderId="58" xfId="2" applyFont="1" applyFill="1" applyBorder="1" applyAlignment="1" applyProtection="1">
      <alignment horizontal="center" vertical="center" shrinkToFit="1"/>
    </xf>
    <xf numFmtId="20" fontId="33" fillId="0" borderId="12" xfId="2" applyNumberFormat="1" applyFont="1" applyBorder="1" applyAlignment="1" applyProtection="1">
      <alignment horizontal="center" vertical="center" shrinkToFit="1"/>
      <protection locked="0"/>
    </xf>
    <xf numFmtId="20" fontId="33" fillId="0" borderId="13" xfId="2" applyNumberFormat="1" applyFont="1" applyBorder="1" applyAlignment="1" applyProtection="1">
      <alignment horizontal="center" vertical="center" shrinkToFit="1"/>
      <protection locked="0"/>
    </xf>
    <xf numFmtId="20" fontId="33" fillId="0" borderId="67" xfId="2" applyNumberFormat="1" applyFont="1" applyBorder="1" applyAlignment="1" applyProtection="1">
      <alignment horizontal="center" vertical="center" shrinkToFit="1"/>
      <protection locked="0"/>
    </xf>
    <xf numFmtId="0" fontId="31" fillId="3" borderId="102" xfId="2" applyFont="1" applyFill="1" applyBorder="1" applyAlignment="1" applyProtection="1">
      <alignment horizontal="center" vertical="center" shrinkToFit="1"/>
    </xf>
    <xf numFmtId="0" fontId="31" fillId="3" borderId="13" xfId="2" applyFont="1" applyFill="1" applyBorder="1" applyAlignment="1" applyProtection="1">
      <alignment horizontal="center" vertical="center" shrinkToFit="1"/>
    </xf>
    <xf numFmtId="0" fontId="31" fillId="3" borderId="67" xfId="2" applyFont="1" applyFill="1" applyBorder="1" applyAlignment="1" applyProtection="1">
      <alignment horizontal="center" vertical="center" shrinkToFit="1"/>
    </xf>
    <xf numFmtId="0" fontId="31" fillId="3" borderId="44" xfId="2" applyFont="1" applyFill="1" applyBorder="1" applyAlignment="1" applyProtection="1">
      <alignment horizontal="center" vertical="center" shrinkToFit="1"/>
    </xf>
    <xf numFmtId="0" fontId="31" fillId="3" borderId="43" xfId="2" applyFont="1" applyFill="1" applyBorder="1" applyAlignment="1" applyProtection="1">
      <alignment horizontal="center" vertical="center" shrinkToFit="1"/>
    </xf>
    <xf numFmtId="0" fontId="31" fillId="3" borderId="117" xfId="2" applyFont="1" applyFill="1" applyBorder="1" applyAlignment="1" applyProtection="1">
      <alignment horizontal="center" vertical="center" shrinkToFit="1"/>
    </xf>
    <xf numFmtId="0" fontId="31" fillId="0" borderId="115" xfId="2" applyFont="1" applyBorder="1" applyAlignment="1" applyProtection="1">
      <alignment horizontal="center" vertical="center" shrinkToFit="1"/>
      <protection locked="0"/>
    </xf>
    <xf numFmtId="0" fontId="31" fillId="0" borderId="113" xfId="2" applyFont="1" applyBorder="1" applyAlignment="1" applyProtection="1">
      <alignment horizontal="center" vertical="center" shrinkToFit="1"/>
      <protection locked="0"/>
    </xf>
    <xf numFmtId="0" fontId="31" fillId="3" borderId="116" xfId="2" applyFont="1" applyFill="1" applyBorder="1" applyAlignment="1" applyProtection="1">
      <alignment horizontal="center" vertical="center" shrinkToFit="1"/>
    </xf>
    <xf numFmtId="0" fontId="33" fillId="3" borderId="130" xfId="2" applyFont="1" applyFill="1" applyBorder="1" applyAlignment="1" applyProtection="1">
      <alignment horizontal="center" vertical="center" shrinkToFit="1"/>
    </xf>
    <xf numFmtId="0" fontId="33" fillId="3" borderId="131" xfId="2" applyFont="1" applyFill="1" applyBorder="1" applyAlignment="1" applyProtection="1">
      <alignment horizontal="center" vertical="center" shrinkToFit="1"/>
    </xf>
    <xf numFmtId="0" fontId="24" fillId="3" borderId="129" xfId="2" applyFont="1" applyFill="1" applyBorder="1" applyAlignment="1" applyProtection="1">
      <alignment horizontal="center" vertical="center" shrinkToFit="1"/>
    </xf>
    <xf numFmtId="0" fontId="31" fillId="3" borderId="45" xfId="2" applyFont="1" applyFill="1" applyBorder="1" applyAlignment="1" applyProtection="1">
      <alignment horizontal="center" vertical="center" shrinkToFit="1"/>
    </xf>
    <xf numFmtId="0" fontId="31" fillId="3" borderId="0" xfId="2" applyFont="1" applyFill="1" applyAlignment="1" applyProtection="1">
      <alignment horizontal="center" vertical="center" shrinkToFit="1"/>
    </xf>
    <xf numFmtId="0" fontId="31" fillId="3" borderId="8" xfId="2" applyFont="1" applyFill="1" applyBorder="1" applyAlignment="1" applyProtection="1">
      <alignment horizontal="center" vertical="center" shrinkToFit="1"/>
    </xf>
    <xf numFmtId="177" fontId="33" fillId="0" borderId="159" xfId="2" applyNumberFormat="1" applyFont="1" applyBorder="1" applyAlignment="1" applyProtection="1">
      <alignment horizontal="center" vertical="center" shrinkToFit="1"/>
      <protection locked="0"/>
    </xf>
    <xf numFmtId="177" fontId="33" fillId="0" borderId="109" xfId="2" applyNumberFormat="1" applyFont="1" applyBorder="1" applyAlignment="1" applyProtection="1">
      <alignment horizontal="center" vertical="center" shrinkToFit="1"/>
      <protection locked="0"/>
    </xf>
    <xf numFmtId="177" fontId="33" fillId="0" borderId="110" xfId="2" applyNumberFormat="1" applyFont="1" applyBorder="1" applyAlignment="1" applyProtection="1">
      <alignment horizontal="center" vertical="center" shrinkToFit="1"/>
      <protection locked="0"/>
    </xf>
    <xf numFmtId="0" fontId="33" fillId="3" borderId="109" xfId="2" applyFont="1" applyFill="1" applyBorder="1" applyAlignment="1" applyProtection="1">
      <alignment horizontal="center" vertical="center" shrinkToFit="1"/>
    </xf>
    <xf numFmtId="0" fontId="33" fillId="3" borderId="110" xfId="2" applyFont="1" applyFill="1" applyBorder="1" applyAlignment="1" applyProtection="1">
      <alignment horizontal="center" vertical="center" shrinkToFit="1"/>
    </xf>
    <xf numFmtId="0" fontId="33" fillId="3" borderId="108" xfId="2" applyFont="1" applyFill="1" applyBorder="1" applyAlignment="1" applyProtection="1">
      <alignment horizontal="center" vertical="center" shrinkToFit="1"/>
    </xf>
    <xf numFmtId="0" fontId="33" fillId="0" borderId="115" xfId="2" applyFont="1" applyBorder="1" applyAlignment="1" applyProtection="1">
      <alignment horizontal="center" vertical="center" shrinkToFit="1"/>
    </xf>
    <xf numFmtId="0" fontId="33" fillId="0" borderId="113" xfId="2" applyFont="1" applyBorder="1" applyAlignment="1" applyProtection="1">
      <alignment horizontal="center" vertical="center" shrinkToFit="1"/>
    </xf>
    <xf numFmtId="0" fontId="33" fillId="0" borderId="114" xfId="2" applyFont="1" applyBorder="1" applyAlignment="1" applyProtection="1">
      <alignment horizontal="center" vertical="center" shrinkToFit="1"/>
    </xf>
    <xf numFmtId="0" fontId="33" fillId="0" borderId="145" xfId="2" applyFont="1" applyBorder="1" applyAlignment="1" applyProtection="1">
      <alignment horizontal="center" vertical="center" shrinkToFit="1"/>
    </xf>
    <xf numFmtId="0" fontId="33" fillId="0" borderId="147" xfId="2" applyFont="1" applyBorder="1" applyAlignment="1" applyProtection="1">
      <alignment horizontal="center" vertical="center" shrinkToFit="1"/>
    </xf>
    <xf numFmtId="0" fontId="33" fillId="0" borderId="115" xfId="2" applyFont="1" applyBorder="1" applyAlignment="1" applyProtection="1">
      <alignment horizontal="center" vertical="center" shrinkToFit="1"/>
      <protection locked="0"/>
    </xf>
    <xf numFmtId="0" fontId="33" fillId="0" borderId="113" xfId="2" applyFont="1" applyBorder="1" applyAlignment="1" applyProtection="1">
      <alignment horizontal="center" vertical="center" shrinkToFit="1"/>
      <protection locked="0"/>
    </xf>
    <xf numFmtId="0" fontId="33" fillId="0" borderId="114" xfId="2" applyFont="1" applyBorder="1" applyAlignment="1" applyProtection="1">
      <alignment horizontal="center" vertical="center" shrinkToFit="1"/>
      <protection locked="0"/>
    </xf>
    <xf numFmtId="0" fontId="46" fillId="3" borderId="99" xfId="2" applyFont="1" applyFill="1" applyBorder="1" applyAlignment="1" applyProtection="1">
      <alignment horizontal="center" vertical="center"/>
    </xf>
    <xf numFmtId="0" fontId="46" fillId="3" borderId="100" xfId="2" applyFont="1" applyFill="1" applyBorder="1" applyAlignment="1" applyProtection="1">
      <alignment horizontal="center" vertical="center"/>
    </xf>
    <xf numFmtId="0" fontId="33" fillId="3" borderId="137" xfId="2" applyFont="1" applyFill="1" applyBorder="1" applyAlignment="1" applyProtection="1">
      <alignment horizontal="center" vertical="center" shrinkToFit="1"/>
    </xf>
    <xf numFmtId="177" fontId="33" fillId="0" borderId="12" xfId="2" applyNumberFormat="1" applyFont="1" applyBorder="1" applyAlignment="1" applyProtection="1">
      <alignment horizontal="center" vertical="center" shrinkToFit="1"/>
      <protection locked="0"/>
    </xf>
    <xf numFmtId="177" fontId="33" fillId="0" borderId="13" xfId="2" applyNumberFormat="1" applyFont="1" applyBorder="1" applyAlignment="1" applyProtection="1">
      <alignment horizontal="center" vertical="center" shrinkToFit="1"/>
      <protection locked="0"/>
    </xf>
    <xf numFmtId="177" fontId="33" fillId="0" borderId="67" xfId="2" applyNumberFormat="1" applyFont="1" applyBorder="1" applyAlignment="1" applyProtection="1">
      <alignment horizontal="center" vertical="center" shrinkToFit="1"/>
      <protection locked="0"/>
    </xf>
    <xf numFmtId="0" fontId="33" fillId="3" borderId="104" xfId="2" applyFont="1" applyFill="1" applyBorder="1" applyAlignment="1" applyProtection="1">
      <alignment horizontal="center" vertical="center" shrinkToFit="1"/>
    </xf>
    <xf numFmtId="0" fontId="33" fillId="3" borderId="105" xfId="2" applyFont="1" applyFill="1" applyBorder="1" applyAlignment="1" applyProtection="1">
      <alignment horizontal="center" vertical="center" shrinkToFit="1"/>
    </xf>
    <xf numFmtId="0" fontId="46" fillId="3" borderId="102" xfId="2" applyFont="1" applyFill="1" applyBorder="1" applyAlignment="1" applyProtection="1">
      <alignment horizontal="center" vertical="center" shrinkToFit="1"/>
    </xf>
    <xf numFmtId="0" fontId="46" fillId="3" borderId="13" xfId="2" applyFont="1" applyFill="1" applyBorder="1" applyAlignment="1" applyProtection="1">
      <alignment horizontal="center" vertical="center" shrinkToFit="1"/>
    </xf>
    <xf numFmtId="0" fontId="46" fillId="3" borderId="103" xfId="2" applyFont="1" applyFill="1" applyBorder="1" applyAlignment="1" applyProtection="1">
      <alignment horizontal="center" vertical="center" shrinkToFit="1"/>
    </xf>
    <xf numFmtId="0" fontId="46" fillId="3" borderId="45" xfId="2" applyFont="1" applyFill="1" applyBorder="1" applyAlignment="1" applyProtection="1">
      <alignment horizontal="center" vertical="center" shrinkToFit="1"/>
    </xf>
    <xf numFmtId="0" fontId="46" fillId="3" borderId="0" xfId="2" applyFont="1" applyFill="1" applyAlignment="1" applyProtection="1">
      <alignment horizontal="center" vertical="center" shrinkToFit="1"/>
    </xf>
    <xf numFmtId="0" fontId="46" fillId="3" borderId="37" xfId="2" applyFont="1" applyFill="1" applyBorder="1" applyAlignment="1" applyProtection="1">
      <alignment horizontal="center" vertical="center" shrinkToFit="1"/>
    </xf>
    <xf numFmtId="0" fontId="46" fillId="3" borderId="106" xfId="2" applyFont="1" applyFill="1" applyBorder="1" applyAlignment="1" applyProtection="1">
      <alignment horizontal="center" vertical="center" shrinkToFit="1"/>
    </xf>
    <xf numFmtId="0" fontId="46" fillId="3" borderId="4" xfId="2" applyFont="1" applyFill="1" applyBorder="1" applyAlignment="1" applyProtection="1">
      <alignment horizontal="center" vertical="center" shrinkToFit="1"/>
    </xf>
    <xf numFmtId="0" fontId="46" fillId="3" borderId="107" xfId="2" applyFont="1" applyFill="1" applyBorder="1" applyAlignment="1" applyProtection="1">
      <alignment horizontal="center" vertical="center" shrinkToFit="1"/>
    </xf>
    <xf numFmtId="0" fontId="48" fillId="0" borderId="0" xfId="2" applyFont="1" applyAlignment="1" applyProtection="1">
      <alignment horizontal="left" vertical="top" wrapText="1" shrinkToFit="1"/>
    </xf>
    <xf numFmtId="0" fontId="53" fillId="3" borderId="118" xfId="2" applyFont="1" applyFill="1" applyBorder="1" applyAlignment="1" applyProtection="1">
      <alignment horizontal="center" vertical="center" wrapText="1" shrinkToFit="1"/>
    </xf>
    <xf numFmtId="0" fontId="53" fillId="3" borderId="63" xfId="2" applyFont="1" applyFill="1" applyBorder="1" applyAlignment="1" applyProtection="1">
      <alignment horizontal="center" vertical="center" shrinkToFit="1"/>
    </xf>
    <xf numFmtId="0" fontId="29" fillId="0" borderId="0" xfId="2" applyFont="1" applyAlignment="1" applyProtection="1">
      <alignment horizontal="left" vertical="center" shrinkToFit="1"/>
    </xf>
    <xf numFmtId="0" fontId="37" fillId="0" borderId="0" xfId="2" applyFont="1" applyAlignment="1" applyProtection="1">
      <alignment horizontal="left" vertical="center" shrinkToFit="1"/>
    </xf>
    <xf numFmtId="0" fontId="43" fillId="3" borderId="39" xfId="2" applyFont="1" applyFill="1" applyBorder="1" applyAlignment="1" applyProtection="1">
      <alignment horizontal="center" vertical="center"/>
    </xf>
    <xf numFmtId="0" fontId="43" fillId="3" borderId="2" xfId="2" applyFont="1" applyFill="1" applyBorder="1" applyAlignment="1" applyProtection="1">
      <alignment horizontal="center" vertical="center"/>
    </xf>
    <xf numFmtId="0" fontId="43" fillId="3" borderId="38" xfId="2" applyFont="1" applyFill="1" applyBorder="1" applyAlignment="1" applyProtection="1">
      <alignment horizontal="center" vertical="center"/>
    </xf>
    <xf numFmtId="0" fontId="43" fillId="3" borderId="163" xfId="2" applyFont="1" applyFill="1" applyBorder="1" applyAlignment="1" applyProtection="1">
      <alignment horizontal="center" vertical="center"/>
    </xf>
    <xf numFmtId="0" fontId="43" fillId="3" borderId="152" xfId="2" applyFont="1" applyFill="1" applyBorder="1" applyAlignment="1" applyProtection="1">
      <alignment horizontal="center" vertical="center"/>
    </xf>
    <xf numFmtId="0" fontId="43" fillId="3" borderId="164" xfId="2" applyFont="1" applyFill="1" applyBorder="1" applyAlignment="1" applyProtection="1">
      <alignment horizontal="center" vertical="center"/>
    </xf>
    <xf numFmtId="0" fontId="44" fillId="3" borderId="39" xfId="2" applyFont="1" applyFill="1" applyBorder="1" applyAlignment="1" applyProtection="1">
      <alignment horizontal="center" vertical="center" shrinkToFit="1"/>
    </xf>
    <xf numFmtId="0" fontId="44" fillId="3" borderId="2" xfId="2" applyFont="1" applyFill="1" applyBorder="1" applyAlignment="1" applyProtection="1">
      <alignment horizontal="center" vertical="center" shrinkToFit="1"/>
    </xf>
    <xf numFmtId="0" fontId="44" fillId="3" borderId="91" xfId="2" applyFont="1" applyFill="1" applyBorder="1" applyAlignment="1" applyProtection="1">
      <alignment horizontal="center" vertical="center" shrinkToFit="1"/>
    </xf>
    <xf numFmtId="0" fontId="44" fillId="3" borderId="26" xfId="2" applyFont="1" applyFill="1" applyBorder="1" applyAlignment="1" applyProtection="1">
      <alignment horizontal="center" vertical="center" shrinkToFit="1"/>
    </xf>
    <xf numFmtId="0" fontId="43" fillId="3" borderId="84" xfId="2" applyFont="1" applyFill="1" applyBorder="1" applyAlignment="1" applyProtection="1">
      <alignment horizontal="center" vertical="center" shrinkToFit="1"/>
    </xf>
    <xf numFmtId="0" fontId="43" fillId="3" borderId="2" xfId="2" applyFont="1" applyFill="1" applyBorder="1" applyAlignment="1" applyProtection="1">
      <alignment horizontal="center" vertical="center" shrinkToFit="1"/>
    </xf>
    <xf numFmtId="0" fontId="43" fillId="3" borderId="92" xfId="2" applyFont="1" applyFill="1" applyBorder="1" applyAlignment="1" applyProtection="1">
      <alignment horizontal="center" vertical="center" shrinkToFit="1"/>
    </xf>
    <xf numFmtId="0" fontId="43" fillId="3" borderId="43" xfId="2" applyFont="1" applyFill="1" applyBorder="1" applyAlignment="1" applyProtection="1">
      <alignment horizontal="center" vertical="center" shrinkToFit="1"/>
    </xf>
    <xf numFmtId="0" fontId="43" fillId="3" borderId="85" xfId="2" applyFont="1" applyFill="1" applyBorder="1" applyAlignment="1" applyProtection="1">
      <alignment horizontal="center" shrinkToFit="1"/>
    </xf>
    <xf numFmtId="0" fontId="43" fillId="3" borderId="25" xfId="2" applyFont="1" applyFill="1" applyBorder="1" applyAlignment="1" applyProtection="1">
      <alignment horizontal="center" shrinkToFit="1"/>
    </xf>
    <xf numFmtId="0" fontId="43" fillId="3" borderId="86" xfId="2" applyFont="1" applyFill="1" applyBorder="1" applyAlignment="1" applyProtection="1">
      <alignment horizontal="center" vertical="center" shrinkToFit="1"/>
    </xf>
    <xf numFmtId="0" fontId="43" fillId="3" borderId="87" xfId="2" applyFont="1" applyFill="1" applyBorder="1" applyAlignment="1" applyProtection="1">
      <alignment horizontal="center" vertical="center" shrinkToFit="1"/>
    </xf>
    <xf numFmtId="0" fontId="43" fillId="3" borderId="88" xfId="2" applyFont="1" applyFill="1" applyBorder="1" applyAlignment="1" applyProtection="1">
      <alignment horizontal="center" vertical="center" shrinkToFit="1"/>
    </xf>
    <xf numFmtId="0" fontId="43" fillId="3" borderId="89" xfId="2" applyFont="1" applyFill="1" applyBorder="1" applyAlignment="1" applyProtection="1">
      <alignment horizontal="center" vertical="center"/>
    </xf>
    <xf numFmtId="0" fontId="43" fillId="3" borderId="85" xfId="2" applyFont="1" applyFill="1" applyBorder="1" applyAlignment="1" applyProtection="1">
      <alignment horizontal="center" vertical="center"/>
    </xf>
    <xf numFmtId="0" fontId="43" fillId="3" borderId="90" xfId="2" applyFont="1" applyFill="1" applyBorder="1" applyAlignment="1" applyProtection="1">
      <alignment horizontal="center" vertical="center"/>
    </xf>
    <xf numFmtId="0" fontId="31" fillId="3" borderId="93" xfId="2" applyFont="1" applyFill="1" applyBorder="1" applyAlignment="1" applyProtection="1">
      <alignment horizontal="center" vertical="center" shrinkToFit="1"/>
    </xf>
    <xf numFmtId="0" fontId="31" fillId="3" borderId="21" xfId="2" applyFont="1" applyFill="1" applyBorder="1" applyAlignment="1" applyProtection="1">
      <alignment horizontal="center" vertical="center" shrinkToFit="1"/>
    </xf>
    <xf numFmtId="0" fontId="31" fillId="3" borderId="95" xfId="2" applyFont="1" applyFill="1" applyBorder="1" applyAlignment="1" applyProtection="1">
      <alignment horizontal="center" vertical="center" shrinkToFit="1"/>
    </xf>
    <xf numFmtId="0" fontId="31" fillId="3" borderId="72" xfId="2" applyFont="1" applyFill="1" applyBorder="1" applyAlignment="1" applyProtection="1">
      <alignment horizontal="center" vertical="center" shrinkToFit="1"/>
    </xf>
    <xf numFmtId="0" fontId="31" fillId="3" borderId="73" xfId="2" applyFont="1" applyFill="1" applyBorder="1" applyAlignment="1" applyProtection="1">
      <alignment horizontal="center" vertical="center" shrinkToFit="1"/>
    </xf>
    <xf numFmtId="0" fontId="43" fillId="3" borderId="94" xfId="2" applyFont="1" applyFill="1" applyBorder="1" applyAlignment="1" applyProtection="1">
      <alignment horizontal="center" shrinkToFit="1"/>
    </xf>
    <xf numFmtId="0" fontId="43" fillId="3" borderId="96" xfId="2" applyFont="1" applyFill="1" applyBorder="1" applyAlignment="1" applyProtection="1">
      <alignment horizontal="center" shrinkToFit="1"/>
    </xf>
    <xf numFmtId="0" fontId="43" fillId="3" borderId="76" xfId="2" applyFont="1" applyFill="1" applyBorder="1" applyAlignment="1" applyProtection="1">
      <alignment horizontal="center" shrinkToFit="1"/>
    </xf>
    <xf numFmtId="0" fontId="51" fillId="3" borderId="45" xfId="2" applyFont="1" applyFill="1" applyBorder="1" applyAlignment="1" applyProtection="1">
      <alignment horizontal="center" vertical="center" shrinkToFit="1"/>
    </xf>
    <xf numFmtId="0" fontId="51" fillId="3" borderId="0" xfId="2" applyFont="1" applyFill="1" applyAlignment="1" applyProtection="1">
      <alignment horizontal="center" vertical="center" shrinkToFit="1"/>
    </xf>
    <xf numFmtId="0" fontId="51" fillId="3" borderId="37" xfId="2" applyFont="1" applyFill="1" applyBorder="1" applyAlignment="1" applyProtection="1">
      <alignment horizontal="center" vertical="center" shrinkToFit="1"/>
    </xf>
    <xf numFmtId="0" fontId="51" fillId="3" borderId="44" xfId="2" applyFont="1" applyFill="1" applyBorder="1" applyAlignment="1" applyProtection="1">
      <alignment horizontal="center" vertical="center" shrinkToFit="1"/>
    </xf>
    <xf numFmtId="0" fontId="51" fillId="3" borderId="43" xfId="2" applyFont="1" applyFill="1" applyBorder="1" applyAlignment="1" applyProtection="1">
      <alignment horizontal="center" vertical="center" shrinkToFit="1"/>
    </xf>
    <xf numFmtId="0" fontId="51" fillId="3" borderId="46" xfId="2" applyFont="1" applyFill="1" applyBorder="1" applyAlignment="1" applyProtection="1">
      <alignment horizontal="center" vertical="center" shrinkToFit="1"/>
    </xf>
    <xf numFmtId="0" fontId="43" fillId="3" borderId="39" xfId="2" applyFont="1" applyFill="1" applyBorder="1" applyAlignment="1" applyProtection="1">
      <alignment horizontal="center" vertical="center" wrapText="1"/>
    </xf>
    <xf numFmtId="0" fontId="43" fillId="3" borderId="2" xfId="2" applyFont="1" applyFill="1" applyBorder="1" applyAlignment="1" applyProtection="1">
      <alignment horizontal="center" vertical="center" wrapText="1"/>
    </xf>
    <xf numFmtId="0" fontId="43" fillId="3" borderId="91" xfId="2" applyFont="1" applyFill="1" applyBorder="1" applyAlignment="1" applyProtection="1">
      <alignment horizontal="center" vertical="center" wrapText="1"/>
    </xf>
    <xf numFmtId="0" fontId="43" fillId="3" borderId="26" xfId="2" applyFont="1" applyFill="1" applyBorder="1" applyAlignment="1" applyProtection="1">
      <alignment horizontal="center" vertical="center" wrapText="1"/>
    </xf>
    <xf numFmtId="0" fontId="43" fillId="3" borderId="44" xfId="2" applyFont="1" applyFill="1" applyBorder="1" applyAlignment="1" applyProtection="1">
      <alignment horizontal="center" vertical="center" wrapText="1"/>
    </xf>
    <xf numFmtId="0" fontId="43" fillId="3" borderId="43" xfId="2" applyFont="1" applyFill="1" applyBorder="1" applyAlignment="1" applyProtection="1">
      <alignment horizontal="center" vertical="center" wrapText="1"/>
    </xf>
    <xf numFmtId="0" fontId="43" fillId="3" borderId="97" xfId="2" applyFont="1" applyFill="1" applyBorder="1" applyAlignment="1" applyProtection="1">
      <alignment horizontal="center" shrinkToFit="1"/>
    </xf>
    <xf numFmtId="0" fontId="43" fillId="3" borderId="142" xfId="2" applyFont="1" applyFill="1" applyBorder="1" applyAlignment="1" applyProtection="1">
      <alignment horizontal="center" vertical="center"/>
    </xf>
    <xf numFmtId="0" fontId="43" fillId="3" borderId="143" xfId="2" applyFont="1" applyFill="1" applyBorder="1" applyAlignment="1" applyProtection="1">
      <alignment horizontal="center" vertical="center"/>
    </xf>
    <xf numFmtId="0" fontId="43" fillId="3" borderId="167" xfId="2" applyFont="1" applyFill="1" applyBorder="1" applyAlignment="1" applyProtection="1">
      <alignment horizontal="center" vertical="center"/>
    </xf>
    <xf numFmtId="0" fontId="43" fillId="3" borderId="120" xfId="2" applyFont="1" applyFill="1" applyBorder="1" applyAlignment="1" applyProtection="1">
      <alignment horizontal="center" vertical="center"/>
    </xf>
    <xf numFmtId="0" fontId="44" fillId="0" borderId="143" xfId="2" applyFont="1" applyFill="1" applyBorder="1" applyAlignment="1" applyProtection="1">
      <alignment horizontal="center" vertical="center"/>
      <protection locked="0"/>
    </xf>
    <xf numFmtId="0" fontId="44" fillId="0" borderId="144" xfId="2" applyFont="1" applyFill="1" applyBorder="1" applyAlignment="1" applyProtection="1">
      <alignment horizontal="center" vertical="center"/>
      <protection locked="0"/>
    </xf>
    <xf numFmtId="0" fontId="44" fillId="0" borderId="120" xfId="2" applyFont="1" applyFill="1" applyBorder="1" applyAlignment="1" applyProtection="1">
      <alignment horizontal="center" vertical="center"/>
      <protection locked="0"/>
    </xf>
    <xf numFmtId="0" fontId="44" fillId="0" borderId="168" xfId="2" applyFont="1" applyFill="1" applyBorder="1" applyAlignment="1" applyProtection="1">
      <alignment horizontal="center" vertical="center"/>
      <protection locked="0"/>
    </xf>
    <xf numFmtId="0" fontId="32" fillId="0" borderId="68" xfId="2" applyFont="1" applyBorder="1" applyAlignment="1" applyProtection="1">
      <alignment horizontal="center" vertical="center"/>
    </xf>
    <xf numFmtId="0" fontId="32" fillId="0" borderId="66" xfId="2" applyFont="1" applyBorder="1" applyAlignment="1" applyProtection="1">
      <alignment horizontal="center" vertical="center"/>
    </xf>
    <xf numFmtId="0" fontId="32" fillId="0" borderId="69" xfId="2" applyFont="1" applyBorder="1" applyAlignment="1" applyProtection="1">
      <alignment horizontal="center" vertical="center"/>
    </xf>
    <xf numFmtId="0" fontId="32" fillId="0" borderId="72" xfId="2" applyFont="1" applyBorder="1" applyAlignment="1" applyProtection="1">
      <alignment horizontal="center" vertical="center"/>
    </xf>
    <xf numFmtId="0" fontId="32" fillId="0" borderId="73" xfId="2" applyFont="1" applyBorder="1" applyAlignment="1" applyProtection="1">
      <alignment horizontal="center" vertical="center"/>
    </xf>
    <xf numFmtId="0" fontId="32" fillId="0" borderId="74" xfId="2" applyFont="1" applyBorder="1" applyAlignment="1" applyProtection="1">
      <alignment horizontal="center" vertical="center"/>
    </xf>
    <xf numFmtId="0" fontId="35" fillId="0" borderId="70" xfId="2" applyFont="1" applyBorder="1" applyAlignment="1" applyProtection="1">
      <alignment horizontal="center" vertical="top"/>
    </xf>
    <xf numFmtId="0" fontId="35" fillId="0" borderId="71" xfId="2" applyFont="1" applyBorder="1" applyAlignment="1" applyProtection="1">
      <alignment horizontal="center" vertical="top"/>
    </xf>
    <xf numFmtId="0" fontId="35" fillId="0" borderId="75" xfId="2" applyFont="1" applyBorder="1" applyAlignment="1" applyProtection="1">
      <alignment horizontal="center" vertical="top"/>
    </xf>
    <xf numFmtId="0" fontId="35" fillId="0" borderId="76" xfId="2" applyFont="1" applyBorder="1" applyAlignment="1" applyProtection="1">
      <alignment horizontal="center" vertical="top"/>
    </xf>
    <xf numFmtId="0" fontId="38" fillId="0" borderId="78" xfId="2" applyFont="1" applyBorder="1" applyAlignment="1" applyProtection="1">
      <alignment horizontal="center" vertical="center"/>
    </xf>
    <xf numFmtId="0" fontId="38" fillId="0" borderId="79" xfId="2" applyFont="1" applyBorder="1" applyAlignment="1" applyProtection="1">
      <alignment horizontal="center" vertical="center"/>
    </xf>
    <xf numFmtId="0" fontId="38" fillId="0" borderId="80" xfId="2" applyFont="1" applyBorder="1" applyAlignment="1" applyProtection="1">
      <alignment horizontal="center" vertical="center"/>
    </xf>
    <xf numFmtId="0" fontId="40" fillId="0" borderId="81" xfId="3" applyFont="1" applyBorder="1" applyAlignment="1" applyProtection="1">
      <alignment horizontal="center" vertical="center"/>
      <protection locked="0"/>
    </xf>
    <xf numFmtId="0" fontId="40" fillId="0" borderId="0" xfId="3" applyFont="1" applyBorder="1" applyAlignment="1" applyProtection="1">
      <alignment horizontal="center" vertical="center"/>
      <protection locked="0"/>
    </xf>
    <xf numFmtId="0" fontId="40" fillId="0" borderId="77" xfId="3" applyFont="1" applyBorder="1" applyAlignment="1" applyProtection="1">
      <alignment horizontal="center" vertical="center"/>
      <protection locked="0"/>
    </xf>
    <xf numFmtId="0" fontId="34" fillId="0" borderId="82" xfId="2" applyFont="1" applyBorder="1" applyAlignment="1" applyProtection="1">
      <alignment horizontal="center" vertical="center"/>
    </xf>
    <xf numFmtId="0" fontId="34" fillId="0" borderId="35" xfId="2" applyFont="1" applyBorder="1" applyAlignment="1" applyProtection="1">
      <alignment horizontal="center" vertical="center"/>
    </xf>
    <xf numFmtId="0" fontId="34" fillId="0" borderId="83" xfId="2" applyFont="1" applyBorder="1" applyAlignment="1" applyProtection="1">
      <alignment horizontal="center" vertical="center"/>
    </xf>
    <xf numFmtId="0" fontId="25" fillId="3" borderId="166" xfId="0" applyFont="1" applyFill="1" applyBorder="1" applyAlignment="1">
      <alignment horizontal="center" vertical="center" wrapText="1"/>
    </xf>
    <xf numFmtId="0" fontId="25" fillId="3" borderId="99" xfId="0" applyFont="1" applyFill="1" applyBorder="1" applyAlignment="1">
      <alignment horizontal="center" vertical="center"/>
    </xf>
    <xf numFmtId="0" fontId="25" fillId="3" borderId="100"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15" xfId="0" applyFont="1" applyFill="1" applyBorder="1" applyAlignment="1">
      <alignment horizontal="center" vertical="center"/>
    </xf>
    <xf numFmtId="0" fontId="25" fillId="0" borderId="14"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3" borderId="56" xfId="0" applyFont="1" applyFill="1" applyBorder="1" applyAlignment="1">
      <alignment horizontal="center" vertical="center"/>
    </xf>
    <xf numFmtId="0" fontId="25" fillId="3" borderId="52" xfId="0" applyFont="1" applyFill="1" applyBorder="1" applyAlignment="1">
      <alignment horizontal="center" vertical="center"/>
    </xf>
    <xf numFmtId="0" fontId="25" fillId="0" borderId="56"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5" fillId="0" borderId="59" xfId="0" applyFont="1" applyBorder="1" applyAlignment="1" applyProtection="1">
      <alignment horizontal="center" vertical="center"/>
      <protection locked="0"/>
    </xf>
    <xf numFmtId="0" fontId="25" fillId="3" borderId="165" xfId="0" applyFont="1" applyFill="1" applyBorder="1" applyAlignment="1">
      <alignment horizontal="center" vertical="center"/>
    </xf>
    <xf numFmtId="0" fontId="25" fillId="3" borderId="16" xfId="0" applyFont="1" applyFill="1" applyBorder="1" applyAlignment="1">
      <alignment horizontal="center" vertical="center"/>
    </xf>
    <xf numFmtId="0" fontId="25" fillId="3" borderId="58" xfId="0" applyFont="1" applyFill="1" applyBorder="1" applyAlignment="1">
      <alignment horizontal="center" vertical="center"/>
    </xf>
    <xf numFmtId="0" fontId="61" fillId="3" borderId="5" xfId="0" applyFont="1" applyFill="1" applyBorder="1" applyAlignment="1">
      <alignment horizontal="center" vertical="center"/>
    </xf>
    <xf numFmtId="0" fontId="61" fillId="3" borderId="6" xfId="0" applyFont="1" applyFill="1" applyBorder="1" applyAlignment="1">
      <alignment horizontal="center" vertical="center"/>
    </xf>
    <xf numFmtId="0" fontId="61" fillId="3" borderId="7" xfId="0" applyFont="1" applyFill="1" applyBorder="1" applyAlignment="1">
      <alignment horizontal="center" vertical="center"/>
    </xf>
    <xf numFmtId="0" fontId="25" fillId="3" borderId="161"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44" xfId="0" applyFont="1" applyFill="1" applyBorder="1" applyAlignment="1">
      <alignment horizontal="center" vertical="center"/>
    </xf>
    <xf numFmtId="0" fontId="25" fillId="3" borderId="43" xfId="0" applyFont="1" applyFill="1" applyBorder="1" applyAlignment="1">
      <alignment horizontal="center" vertical="center"/>
    </xf>
    <xf numFmtId="0" fontId="25" fillId="3" borderId="117"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38" xfId="0" applyFont="1" applyFill="1" applyBorder="1" applyAlignment="1">
      <alignment horizontal="center" vertical="center"/>
    </xf>
    <xf numFmtId="0" fontId="25" fillId="3" borderId="45" xfId="0" applyFont="1" applyFill="1" applyBorder="1" applyAlignment="1">
      <alignment horizontal="center" vertical="center"/>
    </xf>
    <xf numFmtId="0" fontId="25" fillId="3" borderId="37" xfId="0" applyFont="1" applyFill="1" applyBorder="1" applyAlignment="1">
      <alignment horizontal="center" vertical="center"/>
    </xf>
    <xf numFmtId="0" fontId="25" fillId="3" borderId="46" xfId="0" applyFont="1" applyFill="1" applyBorder="1" applyAlignment="1">
      <alignment horizontal="center" vertical="center"/>
    </xf>
    <xf numFmtId="0" fontId="25" fillId="3" borderId="166"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60"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8" xfId="0" applyFont="1" applyFill="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cellXfs>
  <cellStyles count="5">
    <cellStyle name="ハイパーリンク 2" xfId="3" xr:uid="{8D829153-7A19-4EB5-9B84-2DF5734EDEA0}"/>
    <cellStyle name="ハイパーリンク 2 2" xfId="4" xr:uid="{A0FA4157-E78E-453E-B189-B28D1AD10799}"/>
    <cellStyle name="標準" xfId="0" builtinId="0"/>
    <cellStyle name="標準 2" xfId="1" xr:uid="{8EA45095-569B-4CDE-A698-8918C6A92F81}"/>
    <cellStyle name="標準 2 2" xfId="2" xr:uid="{18BFE338-6D9C-488F-9BD8-64A7D88638C3}"/>
  </cellStyles>
  <dxfs count="2">
    <dxf>
      <font>
        <color auto="1"/>
      </font>
      <fill>
        <patternFill>
          <bgColor rgb="FFFF0000"/>
        </patternFill>
      </fill>
      <border>
        <left style="thin">
          <color auto="1"/>
        </left>
        <right style="thin">
          <color auto="1"/>
        </right>
        <top style="thin">
          <color auto="1"/>
        </top>
        <bottom style="thin">
          <color auto="1"/>
        </bottom>
      </border>
    </dxf>
    <dxf>
      <font>
        <color auto="1"/>
      </font>
      <fill>
        <patternFill>
          <bgColor rgb="FFFF00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T$33"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T$37" lockText="1" noThreeD="1"/>
</file>

<file path=xl/ctrlProps/ctrlProp288.xml><?xml version="1.0" encoding="utf-8"?>
<formControlPr xmlns="http://schemas.microsoft.com/office/spreadsheetml/2009/9/main" objectType="CheckBox" fmlaLink="$T$38" lockText="1" noThreeD="1"/>
</file>

<file path=xl/ctrlProps/ctrlProp289.xml><?xml version="1.0" encoding="utf-8"?>
<formControlPr xmlns="http://schemas.microsoft.com/office/spreadsheetml/2009/9/main" objectType="CheckBox" fmlaLink="$T$39"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fmlaLink="$T$40" lockText="1" noThreeD="1"/>
</file>

<file path=xl/ctrlProps/ctrlProp291.xml><?xml version="1.0" encoding="utf-8"?>
<formControlPr xmlns="http://schemas.microsoft.com/office/spreadsheetml/2009/9/main" objectType="CheckBox" fmlaLink="$T$41" lockText="1" noThreeD="1"/>
</file>

<file path=xl/ctrlProps/ctrlProp292.xml><?xml version="1.0" encoding="utf-8"?>
<formControlPr xmlns="http://schemas.microsoft.com/office/spreadsheetml/2009/9/main" objectType="CheckBox" fmlaLink="$T$42" lockText="1" noThreeD="1"/>
</file>

<file path=xl/ctrlProps/ctrlProp293.xml><?xml version="1.0" encoding="utf-8"?>
<formControlPr xmlns="http://schemas.microsoft.com/office/spreadsheetml/2009/9/main" objectType="CheckBox" fmlaLink="$T$43" lockText="1" noThreeD="1"/>
</file>

<file path=xl/ctrlProps/ctrlProp294.xml><?xml version="1.0" encoding="utf-8"?>
<formControlPr xmlns="http://schemas.microsoft.com/office/spreadsheetml/2009/9/main" objectType="CheckBox" fmlaLink="$T$44" lockText="1" noThreeD="1"/>
</file>

<file path=xl/ctrlProps/ctrlProp295.xml><?xml version="1.0" encoding="utf-8"?>
<formControlPr xmlns="http://schemas.microsoft.com/office/spreadsheetml/2009/9/main" objectType="CheckBox" fmlaLink="$T$45" lockText="1" noThreeD="1"/>
</file>

<file path=xl/ctrlProps/ctrlProp296.xml><?xml version="1.0" encoding="utf-8"?>
<formControlPr xmlns="http://schemas.microsoft.com/office/spreadsheetml/2009/9/main" objectType="CheckBox" fmlaLink="$T$46"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fmlaLink="$T$48" lockText="1" noThreeD="1"/>
</file>

<file path=xl/ctrlProps/ctrlProp299.xml><?xml version="1.0" encoding="utf-8"?>
<formControlPr xmlns="http://schemas.microsoft.com/office/spreadsheetml/2009/9/main" objectType="CheckBox" fmlaLink="$T$49"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fmlaLink="$T$50" lockText="1" noThreeD="1"/>
</file>

<file path=xl/ctrlProps/ctrlProp301.xml><?xml version="1.0" encoding="utf-8"?>
<formControlPr xmlns="http://schemas.microsoft.com/office/spreadsheetml/2009/9/main" objectType="CheckBox" fmlaLink="$T$51" lockText="1" noThreeD="1"/>
</file>

<file path=xl/ctrlProps/ctrlProp302.xml><?xml version="1.0" encoding="utf-8"?>
<formControlPr xmlns="http://schemas.microsoft.com/office/spreadsheetml/2009/9/main" objectType="CheckBox" fmlaLink="$T$52" lockText="1" noThreeD="1"/>
</file>

<file path=xl/ctrlProps/ctrlProp303.xml><?xml version="1.0" encoding="utf-8"?>
<formControlPr xmlns="http://schemas.microsoft.com/office/spreadsheetml/2009/9/main" objectType="CheckBox" fmlaLink="$T$53" lockText="1" noThreeD="1"/>
</file>

<file path=xl/ctrlProps/ctrlProp304.xml><?xml version="1.0" encoding="utf-8"?>
<formControlPr xmlns="http://schemas.microsoft.com/office/spreadsheetml/2009/9/main" objectType="CheckBox" fmlaLink="$T$54" lockText="1" noThreeD="1"/>
</file>

<file path=xl/ctrlProps/ctrlProp305.xml><?xml version="1.0" encoding="utf-8"?>
<formControlPr xmlns="http://schemas.microsoft.com/office/spreadsheetml/2009/9/main" objectType="CheckBox" fmlaLink="$T$55" lockText="1" noThreeD="1"/>
</file>

<file path=xl/ctrlProps/ctrlProp306.xml><?xml version="1.0" encoding="utf-8"?>
<formControlPr xmlns="http://schemas.microsoft.com/office/spreadsheetml/2009/9/main" objectType="CheckBox" fmlaLink="$T$56" lockText="1" noThreeD="1"/>
</file>

<file path=xl/ctrlProps/ctrlProp307.xml><?xml version="1.0" encoding="utf-8"?>
<formControlPr xmlns="http://schemas.microsoft.com/office/spreadsheetml/2009/9/main" objectType="CheckBox" fmlaLink="$T$57" lockText="1" noThreeD="1"/>
</file>

<file path=xl/ctrlProps/ctrlProp308.xml><?xml version="1.0" encoding="utf-8"?>
<formControlPr xmlns="http://schemas.microsoft.com/office/spreadsheetml/2009/9/main" objectType="CheckBox" fmlaLink="$T$58" lockText="1" noThreeD="1"/>
</file>

<file path=xl/ctrlProps/ctrlProp309.xml><?xml version="1.0" encoding="utf-8"?>
<formControlPr xmlns="http://schemas.microsoft.com/office/spreadsheetml/2009/9/main" objectType="CheckBox" fmlaLink="$T$59"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fmlaLink="$T$60" lockText="1" noThreeD="1"/>
</file>

<file path=xl/ctrlProps/ctrlProp311.xml><?xml version="1.0" encoding="utf-8"?>
<formControlPr xmlns="http://schemas.microsoft.com/office/spreadsheetml/2009/9/main" objectType="CheckBox" fmlaLink="$T$61" lockText="1" noThreeD="1"/>
</file>

<file path=xl/ctrlProps/ctrlProp312.xml><?xml version="1.0" encoding="utf-8"?>
<formControlPr xmlns="http://schemas.microsoft.com/office/spreadsheetml/2009/9/main" objectType="CheckBox" fmlaLink="$T$62" lockText="1" noThreeD="1"/>
</file>

<file path=xl/ctrlProps/ctrlProp313.xml><?xml version="1.0" encoding="utf-8"?>
<formControlPr xmlns="http://schemas.microsoft.com/office/spreadsheetml/2009/9/main" objectType="CheckBox" fmlaLink="$T$63" lockText="1" noThreeD="1"/>
</file>

<file path=xl/ctrlProps/ctrlProp314.xml><?xml version="1.0" encoding="utf-8"?>
<formControlPr xmlns="http://schemas.microsoft.com/office/spreadsheetml/2009/9/main" objectType="CheckBox" fmlaLink="$T$64" lockText="1" noThreeD="1"/>
</file>

<file path=xl/ctrlProps/ctrlProp315.xml><?xml version="1.0" encoding="utf-8"?>
<formControlPr xmlns="http://schemas.microsoft.com/office/spreadsheetml/2009/9/main" objectType="CheckBox" fmlaLink="$T$65" lockText="1" noThreeD="1"/>
</file>

<file path=xl/ctrlProps/ctrlProp316.xml><?xml version="1.0" encoding="utf-8"?>
<formControlPr xmlns="http://schemas.microsoft.com/office/spreadsheetml/2009/9/main" objectType="CheckBox" fmlaLink="$T$66" lockText="1" noThreeD="1"/>
</file>

<file path=xl/ctrlProps/ctrlProp317.xml><?xml version="1.0" encoding="utf-8"?>
<formControlPr xmlns="http://schemas.microsoft.com/office/spreadsheetml/2009/9/main" objectType="CheckBox" fmlaLink="$T$67" lockText="1" noThreeD="1"/>
</file>

<file path=xl/ctrlProps/ctrlProp318.xml><?xml version="1.0" encoding="utf-8"?>
<formControlPr xmlns="http://schemas.microsoft.com/office/spreadsheetml/2009/9/main" objectType="CheckBox" fmlaLink="$T$68" lockText="1" noThreeD="1"/>
</file>

<file path=xl/ctrlProps/ctrlProp319.xml><?xml version="1.0" encoding="utf-8"?>
<formControlPr xmlns="http://schemas.microsoft.com/office/spreadsheetml/2009/9/main" objectType="CheckBox" fmlaLink="$T$69"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fmlaLink="$T$70" lockText="1" noThreeD="1"/>
</file>

<file path=xl/ctrlProps/ctrlProp321.xml><?xml version="1.0" encoding="utf-8"?>
<formControlPr xmlns="http://schemas.microsoft.com/office/spreadsheetml/2009/9/main" objectType="CheckBox" fmlaLink="$T$71" lockText="1" noThreeD="1"/>
</file>

<file path=xl/ctrlProps/ctrlProp322.xml><?xml version="1.0" encoding="utf-8"?>
<formControlPr xmlns="http://schemas.microsoft.com/office/spreadsheetml/2009/9/main" objectType="CheckBox" fmlaLink="$T$72" lockText="1" noThreeD="1"/>
</file>

<file path=xl/ctrlProps/ctrlProp323.xml><?xml version="1.0" encoding="utf-8"?>
<formControlPr xmlns="http://schemas.microsoft.com/office/spreadsheetml/2009/9/main" objectType="CheckBox" fmlaLink="$T$73" lockText="1" noThreeD="1"/>
</file>

<file path=xl/ctrlProps/ctrlProp324.xml><?xml version="1.0" encoding="utf-8"?>
<formControlPr xmlns="http://schemas.microsoft.com/office/spreadsheetml/2009/9/main" objectType="CheckBox" fmlaLink="$T$74" lockText="1" noThreeD="1"/>
</file>

<file path=xl/ctrlProps/ctrlProp325.xml><?xml version="1.0" encoding="utf-8"?>
<formControlPr xmlns="http://schemas.microsoft.com/office/spreadsheetml/2009/9/main" objectType="CheckBox" fmlaLink="$T$75" lockText="1" noThreeD="1"/>
</file>

<file path=xl/ctrlProps/ctrlProp326.xml><?xml version="1.0" encoding="utf-8"?>
<formControlPr xmlns="http://schemas.microsoft.com/office/spreadsheetml/2009/9/main" objectType="CheckBox" fmlaLink="$T$76" lockText="1" noThreeD="1"/>
</file>

<file path=xl/ctrlProps/ctrlProp327.xml><?xml version="1.0" encoding="utf-8"?>
<formControlPr xmlns="http://schemas.microsoft.com/office/spreadsheetml/2009/9/main" objectType="CheckBox" fmlaLink="$T$77" lockText="1" noThreeD="1"/>
</file>

<file path=xl/ctrlProps/ctrlProp328.xml><?xml version="1.0" encoding="utf-8"?>
<formControlPr xmlns="http://schemas.microsoft.com/office/spreadsheetml/2009/9/main" objectType="CheckBox" fmlaLink="$T$78" lockText="1" noThreeD="1"/>
</file>

<file path=xl/ctrlProps/ctrlProp329.xml><?xml version="1.0" encoding="utf-8"?>
<formControlPr xmlns="http://schemas.microsoft.com/office/spreadsheetml/2009/9/main" objectType="CheckBox" fmlaLink="$T$79"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fmlaLink="$T$80" lockText="1" noThreeD="1"/>
</file>

<file path=xl/ctrlProps/ctrlProp331.xml><?xml version="1.0" encoding="utf-8"?>
<formControlPr xmlns="http://schemas.microsoft.com/office/spreadsheetml/2009/9/main" objectType="CheckBox" fmlaLink="$T$81" lockText="1" noThreeD="1"/>
</file>

<file path=xl/ctrlProps/ctrlProp332.xml><?xml version="1.0" encoding="utf-8"?>
<formControlPr xmlns="http://schemas.microsoft.com/office/spreadsheetml/2009/9/main" objectType="CheckBox" fmlaLink="$T$82" lockText="1" noThreeD="1"/>
</file>

<file path=xl/ctrlProps/ctrlProp333.xml><?xml version="1.0" encoding="utf-8"?>
<formControlPr xmlns="http://schemas.microsoft.com/office/spreadsheetml/2009/9/main" objectType="CheckBox" fmlaLink="$T$83" lockText="1" noThreeD="1"/>
</file>

<file path=xl/ctrlProps/ctrlProp334.xml><?xml version="1.0" encoding="utf-8"?>
<formControlPr xmlns="http://schemas.microsoft.com/office/spreadsheetml/2009/9/main" objectType="CheckBox" fmlaLink="$T$84" lockText="1" noThreeD="1"/>
</file>

<file path=xl/ctrlProps/ctrlProp335.xml><?xml version="1.0" encoding="utf-8"?>
<formControlPr xmlns="http://schemas.microsoft.com/office/spreadsheetml/2009/9/main" objectType="CheckBox" fmlaLink="$T$85" lockText="1" noThreeD="1"/>
</file>

<file path=xl/ctrlProps/ctrlProp336.xml><?xml version="1.0" encoding="utf-8"?>
<formControlPr xmlns="http://schemas.microsoft.com/office/spreadsheetml/2009/9/main" objectType="CheckBox" fmlaLink="$T$86" lockText="1" noThreeD="1"/>
</file>

<file path=xl/ctrlProps/ctrlProp337.xml><?xml version="1.0" encoding="utf-8"?>
<formControlPr xmlns="http://schemas.microsoft.com/office/spreadsheetml/2009/9/main" objectType="CheckBox" fmlaLink="$T$87" lockText="1" noThreeD="1"/>
</file>

<file path=xl/ctrlProps/ctrlProp338.xml><?xml version="1.0" encoding="utf-8"?>
<formControlPr xmlns="http://schemas.microsoft.com/office/spreadsheetml/2009/9/main" objectType="CheckBox" fmlaLink="$T$88" lockText="1" noThreeD="1"/>
</file>

<file path=xl/ctrlProps/ctrlProp339.xml><?xml version="1.0" encoding="utf-8"?>
<formControlPr xmlns="http://schemas.microsoft.com/office/spreadsheetml/2009/9/main" objectType="CheckBox" fmlaLink="$T$89"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fmlaLink="$T$90" lockText="1" noThreeD="1"/>
</file>

<file path=xl/ctrlProps/ctrlProp341.xml><?xml version="1.0" encoding="utf-8"?>
<formControlPr xmlns="http://schemas.microsoft.com/office/spreadsheetml/2009/9/main" objectType="CheckBox" fmlaLink="$T$91" lockText="1" noThreeD="1"/>
</file>

<file path=xl/ctrlProps/ctrlProp342.xml><?xml version="1.0" encoding="utf-8"?>
<formControlPr xmlns="http://schemas.microsoft.com/office/spreadsheetml/2009/9/main" objectType="CheckBox" fmlaLink="$T$92" lockText="1" noThreeD="1"/>
</file>

<file path=xl/ctrlProps/ctrlProp343.xml><?xml version="1.0" encoding="utf-8"?>
<formControlPr xmlns="http://schemas.microsoft.com/office/spreadsheetml/2009/9/main" objectType="CheckBox" fmlaLink="$T$93" lockText="1" noThreeD="1"/>
</file>

<file path=xl/ctrlProps/ctrlProp344.xml><?xml version="1.0" encoding="utf-8"?>
<formControlPr xmlns="http://schemas.microsoft.com/office/spreadsheetml/2009/9/main" objectType="CheckBox" fmlaLink="$T$94" lockText="1" noThreeD="1"/>
</file>

<file path=xl/ctrlProps/ctrlProp345.xml><?xml version="1.0" encoding="utf-8"?>
<formControlPr xmlns="http://schemas.microsoft.com/office/spreadsheetml/2009/9/main" objectType="CheckBox" fmlaLink="$T$95" lockText="1" noThreeD="1"/>
</file>

<file path=xl/ctrlProps/ctrlProp346.xml><?xml version="1.0" encoding="utf-8"?>
<formControlPr xmlns="http://schemas.microsoft.com/office/spreadsheetml/2009/9/main" objectType="CheckBox" fmlaLink="$T$96" lockText="1" noThreeD="1"/>
</file>

<file path=xl/ctrlProps/ctrlProp347.xml><?xml version="1.0" encoding="utf-8"?>
<formControlPr xmlns="http://schemas.microsoft.com/office/spreadsheetml/2009/9/main" objectType="CheckBox" fmlaLink="$T$97" lockText="1" noThreeD="1"/>
</file>

<file path=xl/ctrlProps/ctrlProp348.xml><?xml version="1.0" encoding="utf-8"?>
<formControlPr xmlns="http://schemas.microsoft.com/office/spreadsheetml/2009/9/main" objectType="CheckBox" fmlaLink="$T$98" lockText="1" noThreeD="1"/>
</file>

<file path=xl/ctrlProps/ctrlProp349.xml><?xml version="1.0" encoding="utf-8"?>
<formControlPr xmlns="http://schemas.microsoft.com/office/spreadsheetml/2009/9/main" objectType="CheckBox" fmlaLink="$T$99"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fmlaLink="$T$100" lockText="1" noThreeD="1"/>
</file>

<file path=xl/ctrlProps/ctrlProp351.xml><?xml version="1.0" encoding="utf-8"?>
<formControlPr xmlns="http://schemas.microsoft.com/office/spreadsheetml/2009/9/main" objectType="CheckBox" fmlaLink="$T$101" lockText="1" noThreeD="1"/>
</file>

<file path=xl/ctrlProps/ctrlProp352.xml><?xml version="1.0" encoding="utf-8"?>
<formControlPr xmlns="http://schemas.microsoft.com/office/spreadsheetml/2009/9/main" objectType="CheckBox" fmlaLink="$T$102" lockText="1" noThreeD="1"/>
</file>

<file path=xl/ctrlProps/ctrlProp353.xml><?xml version="1.0" encoding="utf-8"?>
<formControlPr xmlns="http://schemas.microsoft.com/office/spreadsheetml/2009/9/main" objectType="CheckBox" fmlaLink="$T$103" lockText="1" noThreeD="1"/>
</file>

<file path=xl/ctrlProps/ctrlProp354.xml><?xml version="1.0" encoding="utf-8"?>
<formControlPr xmlns="http://schemas.microsoft.com/office/spreadsheetml/2009/9/main" objectType="CheckBox" fmlaLink="$T$104" lockText="1" noThreeD="1"/>
</file>

<file path=xl/ctrlProps/ctrlProp355.xml><?xml version="1.0" encoding="utf-8"?>
<formControlPr xmlns="http://schemas.microsoft.com/office/spreadsheetml/2009/9/main" objectType="CheckBox" fmlaLink="$T$105" lockText="1" noThreeD="1"/>
</file>

<file path=xl/ctrlProps/ctrlProp356.xml><?xml version="1.0" encoding="utf-8"?>
<formControlPr xmlns="http://schemas.microsoft.com/office/spreadsheetml/2009/9/main" objectType="CheckBox" fmlaLink="$T$106" lockText="1" noThreeD="1"/>
</file>

<file path=xl/ctrlProps/ctrlProp357.xml><?xml version="1.0" encoding="utf-8"?>
<formControlPr xmlns="http://schemas.microsoft.com/office/spreadsheetml/2009/9/main" objectType="CheckBox" fmlaLink="$T$107" lockText="1" noThreeD="1"/>
</file>

<file path=xl/ctrlProps/ctrlProp358.xml><?xml version="1.0" encoding="utf-8"?>
<formControlPr xmlns="http://schemas.microsoft.com/office/spreadsheetml/2009/9/main" objectType="CheckBox" fmlaLink="$T$108" lockText="1" noThreeD="1"/>
</file>

<file path=xl/ctrlProps/ctrlProp359.xml><?xml version="1.0" encoding="utf-8"?>
<formControlPr xmlns="http://schemas.microsoft.com/office/spreadsheetml/2009/9/main" objectType="CheckBox" fmlaLink="$T$109"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fmlaLink="$T$110" lockText="1" noThreeD="1"/>
</file>

<file path=xl/ctrlProps/ctrlProp361.xml><?xml version="1.0" encoding="utf-8"?>
<formControlPr xmlns="http://schemas.microsoft.com/office/spreadsheetml/2009/9/main" objectType="CheckBox" fmlaLink="$T$111" lockText="1" noThreeD="1"/>
</file>

<file path=xl/ctrlProps/ctrlProp362.xml><?xml version="1.0" encoding="utf-8"?>
<formControlPr xmlns="http://schemas.microsoft.com/office/spreadsheetml/2009/9/main" objectType="CheckBox" fmlaLink="$T$112" lockText="1" noThreeD="1"/>
</file>

<file path=xl/ctrlProps/ctrlProp363.xml><?xml version="1.0" encoding="utf-8"?>
<formControlPr xmlns="http://schemas.microsoft.com/office/spreadsheetml/2009/9/main" objectType="CheckBox" fmlaLink="$T$113" lockText="1" noThreeD="1"/>
</file>

<file path=xl/ctrlProps/ctrlProp364.xml><?xml version="1.0" encoding="utf-8"?>
<formControlPr xmlns="http://schemas.microsoft.com/office/spreadsheetml/2009/9/main" objectType="CheckBox" fmlaLink="$T$114" lockText="1" noThreeD="1"/>
</file>

<file path=xl/ctrlProps/ctrlProp365.xml><?xml version="1.0" encoding="utf-8"?>
<formControlPr xmlns="http://schemas.microsoft.com/office/spreadsheetml/2009/9/main" objectType="CheckBox" fmlaLink="$T$115" lockText="1" noThreeD="1"/>
</file>

<file path=xl/ctrlProps/ctrlProp366.xml><?xml version="1.0" encoding="utf-8"?>
<formControlPr xmlns="http://schemas.microsoft.com/office/spreadsheetml/2009/9/main" objectType="CheckBox" fmlaLink="$T$116" lockText="1" noThreeD="1"/>
</file>

<file path=xl/ctrlProps/ctrlProp367.xml><?xml version="1.0" encoding="utf-8"?>
<formControlPr xmlns="http://schemas.microsoft.com/office/spreadsheetml/2009/9/main" objectType="CheckBox" fmlaLink="$T$117" lockText="1" noThreeD="1"/>
</file>

<file path=xl/ctrlProps/ctrlProp368.xml><?xml version="1.0" encoding="utf-8"?>
<formControlPr xmlns="http://schemas.microsoft.com/office/spreadsheetml/2009/9/main" objectType="CheckBox" fmlaLink="$T$118" lockText="1" noThreeD="1"/>
</file>

<file path=xl/ctrlProps/ctrlProp369.xml><?xml version="1.0" encoding="utf-8"?>
<formControlPr xmlns="http://schemas.microsoft.com/office/spreadsheetml/2009/9/main" objectType="CheckBox" fmlaLink="$T$119"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fmlaLink="$T$120" lockText="1" noThreeD="1"/>
</file>

<file path=xl/ctrlProps/ctrlProp371.xml><?xml version="1.0" encoding="utf-8"?>
<formControlPr xmlns="http://schemas.microsoft.com/office/spreadsheetml/2009/9/main" objectType="CheckBox" fmlaLink="$T$121" lockText="1" noThreeD="1"/>
</file>

<file path=xl/ctrlProps/ctrlProp372.xml><?xml version="1.0" encoding="utf-8"?>
<formControlPr xmlns="http://schemas.microsoft.com/office/spreadsheetml/2009/9/main" objectType="CheckBox" fmlaLink="$T$122" lockText="1" noThreeD="1"/>
</file>

<file path=xl/ctrlProps/ctrlProp373.xml><?xml version="1.0" encoding="utf-8"?>
<formControlPr xmlns="http://schemas.microsoft.com/office/spreadsheetml/2009/9/main" objectType="CheckBox" fmlaLink="$T$123" lockText="1" noThreeD="1"/>
</file>

<file path=xl/ctrlProps/ctrlProp374.xml><?xml version="1.0" encoding="utf-8"?>
<formControlPr xmlns="http://schemas.microsoft.com/office/spreadsheetml/2009/9/main" objectType="CheckBox" fmlaLink="$T$124" lockText="1" noThreeD="1"/>
</file>

<file path=xl/ctrlProps/ctrlProp375.xml><?xml version="1.0" encoding="utf-8"?>
<formControlPr xmlns="http://schemas.microsoft.com/office/spreadsheetml/2009/9/main" objectType="CheckBox" fmlaLink="$T$125" lockText="1" noThreeD="1"/>
</file>

<file path=xl/ctrlProps/ctrlProp376.xml><?xml version="1.0" encoding="utf-8"?>
<formControlPr xmlns="http://schemas.microsoft.com/office/spreadsheetml/2009/9/main" objectType="CheckBox" fmlaLink="$T$126" lockText="1" noThreeD="1"/>
</file>

<file path=xl/ctrlProps/ctrlProp377.xml><?xml version="1.0" encoding="utf-8"?>
<formControlPr xmlns="http://schemas.microsoft.com/office/spreadsheetml/2009/9/main" objectType="CheckBox" fmlaLink="$T$127" lockText="1" noThreeD="1"/>
</file>

<file path=xl/ctrlProps/ctrlProp378.xml><?xml version="1.0" encoding="utf-8"?>
<formControlPr xmlns="http://schemas.microsoft.com/office/spreadsheetml/2009/9/main" objectType="CheckBox" fmlaLink="$T$128" lockText="1" noThreeD="1"/>
</file>

<file path=xl/ctrlProps/ctrlProp379.xml><?xml version="1.0" encoding="utf-8"?>
<formControlPr xmlns="http://schemas.microsoft.com/office/spreadsheetml/2009/9/main" objectType="CheckBox" fmlaLink="$T$129"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fmlaLink="$T$130" lockText="1" noThreeD="1"/>
</file>

<file path=xl/ctrlProps/ctrlProp381.xml><?xml version="1.0" encoding="utf-8"?>
<formControlPr xmlns="http://schemas.microsoft.com/office/spreadsheetml/2009/9/main" objectType="CheckBox" fmlaLink="$T$131" lockText="1" noThreeD="1"/>
</file>

<file path=xl/ctrlProps/ctrlProp382.xml><?xml version="1.0" encoding="utf-8"?>
<formControlPr xmlns="http://schemas.microsoft.com/office/spreadsheetml/2009/9/main" objectType="CheckBox" fmlaLink="$T$132"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fmlaLink="$T$134" lockText="1" noThreeD="1"/>
</file>

<file path=xl/ctrlProps/ctrlProp385.xml><?xml version="1.0" encoding="utf-8"?>
<formControlPr xmlns="http://schemas.microsoft.com/office/spreadsheetml/2009/9/main" objectType="CheckBox" fmlaLink="$T$135" lockText="1" noThreeD="1"/>
</file>

<file path=xl/ctrlProps/ctrlProp386.xml><?xml version="1.0" encoding="utf-8"?>
<formControlPr xmlns="http://schemas.microsoft.com/office/spreadsheetml/2009/9/main" objectType="CheckBox" fmlaLink="$T$136" lockText="1" noThreeD="1"/>
</file>

<file path=xl/ctrlProps/ctrlProp387.xml><?xml version="1.0" encoding="utf-8"?>
<formControlPr xmlns="http://schemas.microsoft.com/office/spreadsheetml/2009/9/main" objectType="CheckBox" fmlaLink="$T$137" lockText="1" noThreeD="1"/>
</file>

<file path=xl/ctrlProps/ctrlProp388.xml><?xml version="1.0" encoding="utf-8"?>
<formControlPr xmlns="http://schemas.microsoft.com/office/spreadsheetml/2009/9/main" objectType="CheckBox" fmlaLink="$T$138" lockText="1" noThreeD="1"/>
</file>

<file path=xl/ctrlProps/ctrlProp389.xml><?xml version="1.0" encoding="utf-8"?>
<formControlPr xmlns="http://schemas.microsoft.com/office/spreadsheetml/2009/9/main" objectType="CheckBox" fmlaLink="$T$139"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fmlaLink="$T$140" lockText="1" noThreeD="1"/>
</file>

<file path=xl/ctrlProps/ctrlProp391.xml><?xml version="1.0" encoding="utf-8"?>
<formControlPr xmlns="http://schemas.microsoft.com/office/spreadsheetml/2009/9/main" objectType="CheckBox" fmlaLink="$T$141" lockText="1" noThreeD="1"/>
</file>

<file path=xl/ctrlProps/ctrlProp392.xml><?xml version="1.0" encoding="utf-8"?>
<formControlPr xmlns="http://schemas.microsoft.com/office/spreadsheetml/2009/9/main" objectType="CheckBox" fmlaLink="$T$142" lockText="1" noThreeD="1"/>
</file>

<file path=xl/ctrlProps/ctrlProp393.xml><?xml version="1.0" encoding="utf-8"?>
<formControlPr xmlns="http://schemas.microsoft.com/office/spreadsheetml/2009/9/main" objectType="CheckBox" fmlaLink="$T$143" lockText="1" noThreeD="1"/>
</file>

<file path=xl/ctrlProps/ctrlProp394.xml><?xml version="1.0" encoding="utf-8"?>
<formControlPr xmlns="http://schemas.microsoft.com/office/spreadsheetml/2009/9/main" objectType="CheckBox" fmlaLink="$T$144" lockText="1" noThreeD="1"/>
</file>

<file path=xl/ctrlProps/ctrlProp395.xml><?xml version="1.0" encoding="utf-8"?>
<formControlPr xmlns="http://schemas.microsoft.com/office/spreadsheetml/2009/9/main" objectType="CheckBox" fmlaLink="$T$145" lockText="1" noThreeD="1"/>
</file>

<file path=xl/ctrlProps/ctrlProp396.xml><?xml version="1.0" encoding="utf-8"?>
<formControlPr xmlns="http://schemas.microsoft.com/office/spreadsheetml/2009/9/main" objectType="CheckBox" fmlaLink="$T$146" lockText="1" noThreeD="1"/>
</file>

<file path=xl/ctrlProps/ctrlProp397.xml><?xml version="1.0" encoding="utf-8"?>
<formControlPr xmlns="http://schemas.microsoft.com/office/spreadsheetml/2009/9/main" objectType="CheckBox" fmlaLink="$T$147" lockText="1" noThreeD="1"/>
</file>

<file path=xl/ctrlProps/ctrlProp398.xml><?xml version="1.0" encoding="utf-8"?>
<formControlPr xmlns="http://schemas.microsoft.com/office/spreadsheetml/2009/9/main" objectType="CheckBox" fmlaLink="$T$148" lockText="1" noThreeD="1"/>
</file>

<file path=xl/ctrlProps/ctrlProp399.xml><?xml version="1.0" encoding="utf-8"?>
<formControlPr xmlns="http://schemas.microsoft.com/office/spreadsheetml/2009/9/main" objectType="CheckBox" fmlaLink="$T$149"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fmlaLink="$T$150" lockText="1" noThreeD="1"/>
</file>

<file path=xl/ctrlProps/ctrlProp401.xml><?xml version="1.0" encoding="utf-8"?>
<formControlPr xmlns="http://schemas.microsoft.com/office/spreadsheetml/2009/9/main" objectType="CheckBox" fmlaLink="$T$151" lockText="1" noThreeD="1"/>
</file>

<file path=xl/ctrlProps/ctrlProp402.xml><?xml version="1.0" encoding="utf-8"?>
<formControlPr xmlns="http://schemas.microsoft.com/office/spreadsheetml/2009/9/main" objectType="CheckBox" fmlaLink="$T$152" lockText="1" noThreeD="1"/>
</file>

<file path=xl/ctrlProps/ctrlProp403.xml><?xml version="1.0" encoding="utf-8"?>
<formControlPr xmlns="http://schemas.microsoft.com/office/spreadsheetml/2009/9/main" objectType="CheckBox" fmlaLink="$T$153" lockText="1" noThreeD="1"/>
</file>

<file path=xl/ctrlProps/ctrlProp404.xml><?xml version="1.0" encoding="utf-8"?>
<formControlPr xmlns="http://schemas.microsoft.com/office/spreadsheetml/2009/9/main" objectType="CheckBox" fmlaLink="$T$154" lockText="1" noThreeD="1"/>
</file>

<file path=xl/ctrlProps/ctrlProp405.xml><?xml version="1.0" encoding="utf-8"?>
<formControlPr xmlns="http://schemas.microsoft.com/office/spreadsheetml/2009/9/main" objectType="CheckBox" fmlaLink="$T$155" lockText="1" noThreeD="1"/>
</file>

<file path=xl/ctrlProps/ctrlProp406.xml><?xml version="1.0" encoding="utf-8"?>
<formControlPr xmlns="http://schemas.microsoft.com/office/spreadsheetml/2009/9/main" objectType="CheckBox" fmlaLink="$T$156" lockText="1" noThreeD="1"/>
</file>

<file path=xl/ctrlProps/ctrlProp407.xml><?xml version="1.0" encoding="utf-8"?>
<formControlPr xmlns="http://schemas.microsoft.com/office/spreadsheetml/2009/9/main" objectType="CheckBox" fmlaLink="$T$157" lockText="1" noThreeD="1"/>
</file>

<file path=xl/ctrlProps/ctrlProp408.xml><?xml version="1.0" encoding="utf-8"?>
<formControlPr xmlns="http://schemas.microsoft.com/office/spreadsheetml/2009/9/main" objectType="CheckBox" fmlaLink="$T$158" lockText="1" noThreeD="1"/>
</file>

<file path=xl/ctrlProps/ctrlProp409.xml><?xml version="1.0" encoding="utf-8"?>
<formControlPr xmlns="http://schemas.microsoft.com/office/spreadsheetml/2009/9/main" objectType="CheckBox" fmlaLink="$T$159" lockText="1" noThreeD="1"/>
</file>

<file path=xl/ctrlProps/ctrlProp41.xml><?xml version="1.0" encoding="utf-8"?>
<formControlPr xmlns="http://schemas.microsoft.com/office/spreadsheetml/2009/9/main" objectType="CheckBox" checked="Checked" lockText="1" noThreeD="1"/>
</file>

<file path=xl/ctrlProps/ctrlProp410.xml><?xml version="1.0" encoding="utf-8"?>
<formControlPr xmlns="http://schemas.microsoft.com/office/spreadsheetml/2009/9/main" objectType="CheckBox" fmlaLink="$T$160" lockText="1" noThreeD="1"/>
</file>

<file path=xl/ctrlProps/ctrlProp411.xml><?xml version="1.0" encoding="utf-8"?>
<formControlPr xmlns="http://schemas.microsoft.com/office/spreadsheetml/2009/9/main" objectType="CheckBox" fmlaLink="$T$161" lockText="1" noThreeD="1"/>
</file>

<file path=xl/ctrlProps/ctrlProp412.xml><?xml version="1.0" encoding="utf-8"?>
<formControlPr xmlns="http://schemas.microsoft.com/office/spreadsheetml/2009/9/main" objectType="CheckBox" fmlaLink="$T$162" lockText="1" noThreeD="1"/>
</file>

<file path=xl/ctrlProps/ctrlProp413.xml><?xml version="1.0" encoding="utf-8"?>
<formControlPr xmlns="http://schemas.microsoft.com/office/spreadsheetml/2009/9/main" objectType="CheckBox" fmlaLink="$T$163" lockText="1" noThreeD="1"/>
</file>

<file path=xl/ctrlProps/ctrlProp414.xml><?xml version="1.0" encoding="utf-8"?>
<formControlPr xmlns="http://schemas.microsoft.com/office/spreadsheetml/2009/9/main" objectType="CheckBox" fmlaLink="$T$164" lockText="1" noThreeD="1"/>
</file>

<file path=xl/ctrlProps/ctrlProp415.xml><?xml version="1.0" encoding="utf-8"?>
<formControlPr xmlns="http://schemas.microsoft.com/office/spreadsheetml/2009/9/main" objectType="CheckBox" fmlaLink="$T$165" lockText="1" noThreeD="1"/>
</file>

<file path=xl/ctrlProps/ctrlProp416.xml><?xml version="1.0" encoding="utf-8"?>
<formControlPr xmlns="http://schemas.microsoft.com/office/spreadsheetml/2009/9/main" objectType="CheckBox" fmlaLink="$T$166" lockText="1" noThreeD="1"/>
</file>

<file path=xl/ctrlProps/ctrlProp417.xml><?xml version="1.0" encoding="utf-8"?>
<formControlPr xmlns="http://schemas.microsoft.com/office/spreadsheetml/2009/9/main" objectType="CheckBox" fmlaLink="$T$167" lockText="1" noThreeD="1"/>
</file>

<file path=xl/ctrlProps/ctrlProp418.xml><?xml version="1.0" encoding="utf-8"?>
<formControlPr xmlns="http://schemas.microsoft.com/office/spreadsheetml/2009/9/main" objectType="CheckBox" fmlaLink="$T$168" lockText="1" noThreeD="1"/>
</file>

<file path=xl/ctrlProps/ctrlProp419.xml><?xml version="1.0" encoding="utf-8"?>
<formControlPr xmlns="http://schemas.microsoft.com/office/spreadsheetml/2009/9/main" objectType="CheckBox" fmlaLink="$T$169" lockText="1" noThreeD="1"/>
</file>

<file path=xl/ctrlProps/ctrlProp42.xml><?xml version="1.0" encoding="utf-8"?>
<formControlPr xmlns="http://schemas.microsoft.com/office/spreadsheetml/2009/9/main" objectType="CheckBox" checked="Checked" lockText="1" noThreeD="1"/>
</file>

<file path=xl/ctrlProps/ctrlProp420.xml><?xml version="1.0" encoding="utf-8"?>
<formControlPr xmlns="http://schemas.microsoft.com/office/spreadsheetml/2009/9/main" objectType="CheckBox" fmlaLink="$T$170" lockText="1" noThreeD="1"/>
</file>

<file path=xl/ctrlProps/ctrlProp421.xml><?xml version="1.0" encoding="utf-8"?>
<formControlPr xmlns="http://schemas.microsoft.com/office/spreadsheetml/2009/9/main" objectType="CheckBox" fmlaLink="$T$171" lockText="1" noThreeD="1"/>
</file>

<file path=xl/ctrlProps/ctrlProp422.xml><?xml version="1.0" encoding="utf-8"?>
<formControlPr xmlns="http://schemas.microsoft.com/office/spreadsheetml/2009/9/main" objectType="CheckBox" fmlaLink="$T$172" lockText="1" noThreeD="1"/>
</file>

<file path=xl/ctrlProps/ctrlProp423.xml><?xml version="1.0" encoding="utf-8"?>
<formControlPr xmlns="http://schemas.microsoft.com/office/spreadsheetml/2009/9/main" objectType="CheckBox" fmlaLink="$T$173" lockText="1" noThreeD="1"/>
</file>

<file path=xl/ctrlProps/ctrlProp424.xml><?xml version="1.0" encoding="utf-8"?>
<formControlPr xmlns="http://schemas.microsoft.com/office/spreadsheetml/2009/9/main" objectType="CheckBox" fmlaLink="$T$174" lockText="1" noThreeD="1"/>
</file>

<file path=xl/ctrlProps/ctrlProp425.xml><?xml version="1.0" encoding="utf-8"?>
<formControlPr xmlns="http://schemas.microsoft.com/office/spreadsheetml/2009/9/main" objectType="CheckBox" fmlaLink="$T$175" lockText="1" noThreeD="1"/>
</file>

<file path=xl/ctrlProps/ctrlProp426.xml><?xml version="1.0" encoding="utf-8"?>
<formControlPr xmlns="http://schemas.microsoft.com/office/spreadsheetml/2009/9/main" objectType="CheckBox" fmlaLink="$T$176" lockText="1" noThreeD="1"/>
</file>

<file path=xl/ctrlProps/ctrlProp427.xml><?xml version="1.0" encoding="utf-8"?>
<formControlPr xmlns="http://schemas.microsoft.com/office/spreadsheetml/2009/9/main" objectType="CheckBox" fmlaLink="$T$177" lockText="1" noThreeD="1"/>
</file>

<file path=xl/ctrlProps/ctrlProp428.xml><?xml version="1.0" encoding="utf-8"?>
<formControlPr xmlns="http://schemas.microsoft.com/office/spreadsheetml/2009/9/main" objectType="CheckBox" fmlaLink="$T$178" lockText="1" noThreeD="1"/>
</file>

<file path=xl/ctrlProps/ctrlProp429.xml><?xml version="1.0" encoding="utf-8"?>
<formControlPr xmlns="http://schemas.microsoft.com/office/spreadsheetml/2009/9/main" objectType="CheckBox" fmlaLink="$T$179" lockText="1" noThreeD="1"/>
</file>

<file path=xl/ctrlProps/ctrlProp43.xml><?xml version="1.0" encoding="utf-8"?>
<formControlPr xmlns="http://schemas.microsoft.com/office/spreadsheetml/2009/9/main" objectType="CheckBox" checked="Checked" lockText="1" noThreeD="1"/>
</file>

<file path=xl/ctrlProps/ctrlProp430.xml><?xml version="1.0" encoding="utf-8"?>
<formControlPr xmlns="http://schemas.microsoft.com/office/spreadsheetml/2009/9/main" objectType="CheckBox" fmlaLink="$T$180" lockText="1" noThreeD="1"/>
</file>

<file path=xl/ctrlProps/ctrlProp431.xml><?xml version="1.0" encoding="utf-8"?>
<formControlPr xmlns="http://schemas.microsoft.com/office/spreadsheetml/2009/9/main" objectType="CheckBox" fmlaLink="$T$181" lockText="1" noThreeD="1"/>
</file>

<file path=xl/ctrlProps/ctrlProp432.xml><?xml version="1.0" encoding="utf-8"?>
<formControlPr xmlns="http://schemas.microsoft.com/office/spreadsheetml/2009/9/main" objectType="CheckBox" fmlaLink="$T$182" lockText="1" noThreeD="1"/>
</file>

<file path=xl/ctrlProps/ctrlProp433.xml><?xml version="1.0" encoding="utf-8"?>
<formControlPr xmlns="http://schemas.microsoft.com/office/spreadsheetml/2009/9/main" objectType="CheckBox" fmlaLink="$T$183" lockText="1" noThreeD="1"/>
</file>

<file path=xl/ctrlProps/ctrlProp434.xml><?xml version="1.0" encoding="utf-8"?>
<formControlPr xmlns="http://schemas.microsoft.com/office/spreadsheetml/2009/9/main" objectType="CheckBox" fmlaLink="$T$184" lockText="1" noThreeD="1"/>
</file>

<file path=xl/ctrlProps/ctrlProp435.xml><?xml version="1.0" encoding="utf-8"?>
<formControlPr xmlns="http://schemas.microsoft.com/office/spreadsheetml/2009/9/main" objectType="CheckBox" fmlaLink="$T$185" lockText="1" noThreeD="1"/>
</file>

<file path=xl/ctrlProps/ctrlProp436.xml><?xml version="1.0" encoding="utf-8"?>
<formControlPr xmlns="http://schemas.microsoft.com/office/spreadsheetml/2009/9/main" objectType="CheckBox" fmlaLink="$T$186" lockText="1" noThreeD="1"/>
</file>

<file path=xl/ctrlProps/ctrlProp437.xml><?xml version="1.0" encoding="utf-8"?>
<formControlPr xmlns="http://schemas.microsoft.com/office/spreadsheetml/2009/9/main" objectType="CheckBox" fmlaLink="$T$187" lockText="1" noThreeD="1"/>
</file>

<file path=xl/ctrlProps/ctrlProp438.xml><?xml version="1.0" encoding="utf-8"?>
<formControlPr xmlns="http://schemas.microsoft.com/office/spreadsheetml/2009/9/main" objectType="CheckBox" fmlaLink="$T$188" lockText="1" noThreeD="1"/>
</file>

<file path=xl/ctrlProps/ctrlProp439.xml><?xml version="1.0" encoding="utf-8"?>
<formControlPr xmlns="http://schemas.microsoft.com/office/spreadsheetml/2009/9/main" objectType="CheckBox" fmlaLink="$T$189" lockText="1" noThreeD="1"/>
</file>

<file path=xl/ctrlProps/ctrlProp44.xml><?xml version="1.0" encoding="utf-8"?>
<formControlPr xmlns="http://schemas.microsoft.com/office/spreadsheetml/2009/9/main" objectType="CheckBox" checked="Checked" lockText="1" noThreeD="1"/>
</file>

<file path=xl/ctrlProps/ctrlProp440.xml><?xml version="1.0" encoding="utf-8"?>
<formControlPr xmlns="http://schemas.microsoft.com/office/spreadsheetml/2009/9/main" objectType="CheckBox" fmlaLink="$T$190" lockText="1" noThreeD="1"/>
</file>

<file path=xl/ctrlProps/ctrlProp441.xml><?xml version="1.0" encoding="utf-8"?>
<formControlPr xmlns="http://schemas.microsoft.com/office/spreadsheetml/2009/9/main" objectType="CheckBox" fmlaLink="$T$191" lockText="1" noThreeD="1"/>
</file>

<file path=xl/ctrlProps/ctrlProp442.xml><?xml version="1.0" encoding="utf-8"?>
<formControlPr xmlns="http://schemas.microsoft.com/office/spreadsheetml/2009/9/main" objectType="CheckBox" fmlaLink="$T$192" lockText="1" noThreeD="1"/>
</file>

<file path=xl/ctrlProps/ctrlProp443.xml><?xml version="1.0" encoding="utf-8"?>
<formControlPr xmlns="http://schemas.microsoft.com/office/spreadsheetml/2009/9/main" objectType="CheckBox" fmlaLink="$T$193" lockText="1" noThreeD="1"/>
</file>

<file path=xl/ctrlProps/ctrlProp444.xml><?xml version="1.0" encoding="utf-8"?>
<formControlPr xmlns="http://schemas.microsoft.com/office/spreadsheetml/2009/9/main" objectType="CheckBox" fmlaLink="$T$194" lockText="1" noThreeD="1"/>
</file>

<file path=xl/ctrlProps/ctrlProp445.xml><?xml version="1.0" encoding="utf-8"?>
<formControlPr xmlns="http://schemas.microsoft.com/office/spreadsheetml/2009/9/main" objectType="CheckBox" fmlaLink="$T$195" lockText="1" noThreeD="1"/>
</file>

<file path=xl/ctrlProps/ctrlProp446.xml><?xml version="1.0" encoding="utf-8"?>
<formControlPr xmlns="http://schemas.microsoft.com/office/spreadsheetml/2009/9/main" objectType="CheckBox" fmlaLink="$T$196" lockText="1" noThreeD="1"/>
</file>

<file path=xl/ctrlProps/ctrlProp447.xml><?xml version="1.0" encoding="utf-8"?>
<formControlPr xmlns="http://schemas.microsoft.com/office/spreadsheetml/2009/9/main" objectType="CheckBox" fmlaLink="$T$197" lockText="1" noThreeD="1"/>
</file>

<file path=xl/ctrlProps/ctrlProp448.xml><?xml version="1.0" encoding="utf-8"?>
<formControlPr xmlns="http://schemas.microsoft.com/office/spreadsheetml/2009/9/main" objectType="CheckBox" fmlaLink="$T$198" lockText="1" noThreeD="1"/>
</file>

<file path=xl/ctrlProps/ctrlProp449.xml><?xml version="1.0" encoding="utf-8"?>
<formControlPr xmlns="http://schemas.microsoft.com/office/spreadsheetml/2009/9/main" objectType="CheckBox" fmlaLink="$T$199" lockText="1" noThreeD="1"/>
</file>

<file path=xl/ctrlProps/ctrlProp45.xml><?xml version="1.0" encoding="utf-8"?>
<formControlPr xmlns="http://schemas.microsoft.com/office/spreadsheetml/2009/9/main" objectType="CheckBox" checked="Checked" lockText="1" noThreeD="1"/>
</file>

<file path=xl/ctrlProps/ctrlProp450.xml><?xml version="1.0" encoding="utf-8"?>
<formControlPr xmlns="http://schemas.microsoft.com/office/spreadsheetml/2009/9/main" objectType="CheckBox" fmlaLink="$T$200" lockText="1" noThreeD="1"/>
</file>

<file path=xl/ctrlProps/ctrlProp451.xml><?xml version="1.0" encoding="utf-8"?>
<formControlPr xmlns="http://schemas.microsoft.com/office/spreadsheetml/2009/9/main" objectType="CheckBox" fmlaLink="$T$201" lockText="1" noThreeD="1"/>
</file>

<file path=xl/ctrlProps/ctrlProp452.xml><?xml version="1.0" encoding="utf-8"?>
<formControlPr xmlns="http://schemas.microsoft.com/office/spreadsheetml/2009/9/main" objectType="CheckBox" fmlaLink="$T$202" lockText="1" noThreeD="1"/>
</file>

<file path=xl/ctrlProps/ctrlProp453.xml><?xml version="1.0" encoding="utf-8"?>
<formControlPr xmlns="http://schemas.microsoft.com/office/spreadsheetml/2009/9/main" objectType="CheckBox" fmlaLink="$T$203" lockText="1" noThreeD="1"/>
</file>

<file path=xl/ctrlProps/ctrlProp454.xml><?xml version="1.0" encoding="utf-8"?>
<formControlPr xmlns="http://schemas.microsoft.com/office/spreadsheetml/2009/9/main" objectType="CheckBox" fmlaLink="$T$204" lockText="1" noThreeD="1"/>
</file>

<file path=xl/ctrlProps/ctrlProp455.xml><?xml version="1.0" encoding="utf-8"?>
<formControlPr xmlns="http://schemas.microsoft.com/office/spreadsheetml/2009/9/main" objectType="CheckBox" fmlaLink="$T$205" lockText="1" noThreeD="1"/>
</file>

<file path=xl/ctrlProps/ctrlProp456.xml><?xml version="1.0" encoding="utf-8"?>
<formControlPr xmlns="http://schemas.microsoft.com/office/spreadsheetml/2009/9/main" objectType="CheckBox" fmlaLink="$T$206" lockText="1" noThreeD="1"/>
</file>

<file path=xl/ctrlProps/ctrlProp457.xml><?xml version="1.0" encoding="utf-8"?>
<formControlPr xmlns="http://schemas.microsoft.com/office/spreadsheetml/2009/9/main" objectType="CheckBox" fmlaLink="$T$207" lockText="1" noThreeD="1"/>
</file>

<file path=xl/ctrlProps/ctrlProp458.xml><?xml version="1.0" encoding="utf-8"?>
<formControlPr xmlns="http://schemas.microsoft.com/office/spreadsheetml/2009/9/main" objectType="CheckBox" fmlaLink="$T$208" lockText="1" noThreeD="1"/>
</file>

<file path=xl/ctrlProps/ctrlProp459.xml><?xml version="1.0" encoding="utf-8"?>
<formControlPr xmlns="http://schemas.microsoft.com/office/spreadsheetml/2009/9/main" objectType="CheckBox" fmlaLink="$T$209" lockText="1" noThreeD="1"/>
</file>

<file path=xl/ctrlProps/ctrlProp46.xml><?xml version="1.0" encoding="utf-8"?>
<formControlPr xmlns="http://schemas.microsoft.com/office/spreadsheetml/2009/9/main" objectType="CheckBox" checked="Checked" lockText="1" noThreeD="1"/>
</file>

<file path=xl/ctrlProps/ctrlProp460.xml><?xml version="1.0" encoding="utf-8"?>
<formControlPr xmlns="http://schemas.microsoft.com/office/spreadsheetml/2009/9/main" objectType="CheckBox" fmlaLink="$T$210" lockText="1" noThreeD="1"/>
</file>

<file path=xl/ctrlProps/ctrlProp461.xml><?xml version="1.0" encoding="utf-8"?>
<formControlPr xmlns="http://schemas.microsoft.com/office/spreadsheetml/2009/9/main" objectType="CheckBox" fmlaLink="$T$211" lockText="1" noThreeD="1"/>
</file>

<file path=xl/ctrlProps/ctrlProp462.xml><?xml version="1.0" encoding="utf-8"?>
<formControlPr xmlns="http://schemas.microsoft.com/office/spreadsheetml/2009/9/main" objectType="CheckBox" fmlaLink="$T$212" lockText="1" noThreeD="1"/>
</file>

<file path=xl/ctrlProps/ctrlProp463.xml><?xml version="1.0" encoding="utf-8"?>
<formControlPr xmlns="http://schemas.microsoft.com/office/spreadsheetml/2009/9/main" objectType="CheckBox" fmlaLink="$T$213" lockText="1" noThreeD="1"/>
</file>

<file path=xl/ctrlProps/ctrlProp464.xml><?xml version="1.0" encoding="utf-8"?>
<formControlPr xmlns="http://schemas.microsoft.com/office/spreadsheetml/2009/9/main" objectType="CheckBox" fmlaLink="$T$214" lockText="1" noThreeD="1"/>
</file>

<file path=xl/ctrlProps/ctrlProp465.xml><?xml version="1.0" encoding="utf-8"?>
<formControlPr xmlns="http://schemas.microsoft.com/office/spreadsheetml/2009/9/main" objectType="CheckBox" fmlaLink="$T$215" lockText="1" noThreeD="1"/>
</file>

<file path=xl/ctrlProps/ctrlProp466.xml><?xml version="1.0" encoding="utf-8"?>
<formControlPr xmlns="http://schemas.microsoft.com/office/spreadsheetml/2009/9/main" objectType="CheckBox" fmlaLink="$T$216" lockText="1" noThreeD="1"/>
</file>

<file path=xl/ctrlProps/ctrlProp467.xml><?xml version="1.0" encoding="utf-8"?>
<formControlPr xmlns="http://schemas.microsoft.com/office/spreadsheetml/2009/9/main" objectType="CheckBox" fmlaLink="$T$217" lockText="1" noThreeD="1"/>
</file>

<file path=xl/ctrlProps/ctrlProp468.xml><?xml version="1.0" encoding="utf-8"?>
<formControlPr xmlns="http://schemas.microsoft.com/office/spreadsheetml/2009/9/main" objectType="CheckBox" fmlaLink="$T$218" lockText="1" noThreeD="1"/>
</file>

<file path=xl/ctrlProps/ctrlProp469.xml><?xml version="1.0" encoding="utf-8"?>
<formControlPr xmlns="http://schemas.microsoft.com/office/spreadsheetml/2009/9/main" objectType="CheckBox" fmlaLink="$T$219" lockText="1" noThreeD="1"/>
</file>

<file path=xl/ctrlProps/ctrlProp47.xml><?xml version="1.0" encoding="utf-8"?>
<formControlPr xmlns="http://schemas.microsoft.com/office/spreadsheetml/2009/9/main" objectType="CheckBox" checked="Checked" lockText="1" noThreeD="1"/>
</file>

<file path=xl/ctrlProps/ctrlProp470.xml><?xml version="1.0" encoding="utf-8"?>
<formControlPr xmlns="http://schemas.microsoft.com/office/spreadsheetml/2009/9/main" objectType="CheckBox" fmlaLink="$T$220" lockText="1" noThreeD="1"/>
</file>

<file path=xl/ctrlProps/ctrlProp471.xml><?xml version="1.0" encoding="utf-8"?>
<formControlPr xmlns="http://schemas.microsoft.com/office/spreadsheetml/2009/9/main" objectType="CheckBox" fmlaLink="$T$221" lockText="1" noThreeD="1"/>
</file>

<file path=xl/ctrlProps/ctrlProp472.xml><?xml version="1.0" encoding="utf-8"?>
<formControlPr xmlns="http://schemas.microsoft.com/office/spreadsheetml/2009/9/main" objectType="CheckBox" fmlaLink="$T$222" lockText="1" noThreeD="1"/>
</file>

<file path=xl/ctrlProps/ctrlProp473.xml><?xml version="1.0" encoding="utf-8"?>
<formControlPr xmlns="http://schemas.microsoft.com/office/spreadsheetml/2009/9/main" objectType="CheckBox" fmlaLink="$T$223" lockText="1" noThreeD="1"/>
</file>

<file path=xl/ctrlProps/ctrlProp474.xml><?xml version="1.0" encoding="utf-8"?>
<formControlPr xmlns="http://schemas.microsoft.com/office/spreadsheetml/2009/9/main" objectType="CheckBox" fmlaLink="$T$224" lockText="1" noThreeD="1"/>
</file>

<file path=xl/ctrlProps/ctrlProp475.xml><?xml version="1.0" encoding="utf-8"?>
<formControlPr xmlns="http://schemas.microsoft.com/office/spreadsheetml/2009/9/main" objectType="CheckBox" fmlaLink="$T$225" lockText="1" noThreeD="1"/>
</file>

<file path=xl/ctrlProps/ctrlProp476.xml><?xml version="1.0" encoding="utf-8"?>
<formControlPr xmlns="http://schemas.microsoft.com/office/spreadsheetml/2009/9/main" objectType="CheckBox" fmlaLink="$T$226" lockText="1" noThreeD="1"/>
</file>

<file path=xl/ctrlProps/ctrlProp477.xml><?xml version="1.0" encoding="utf-8"?>
<formControlPr xmlns="http://schemas.microsoft.com/office/spreadsheetml/2009/9/main" objectType="CheckBox" fmlaLink="$T$227" lockText="1" noThreeD="1"/>
</file>

<file path=xl/ctrlProps/ctrlProp478.xml><?xml version="1.0" encoding="utf-8"?>
<formControlPr xmlns="http://schemas.microsoft.com/office/spreadsheetml/2009/9/main" objectType="CheckBox" fmlaLink="$T$228" lockText="1" noThreeD="1"/>
</file>

<file path=xl/ctrlProps/ctrlProp479.xml><?xml version="1.0" encoding="utf-8"?>
<formControlPr xmlns="http://schemas.microsoft.com/office/spreadsheetml/2009/9/main" objectType="CheckBox" fmlaLink="$T$229" lockText="1" noThreeD="1"/>
</file>

<file path=xl/ctrlProps/ctrlProp48.xml><?xml version="1.0" encoding="utf-8"?>
<formControlPr xmlns="http://schemas.microsoft.com/office/spreadsheetml/2009/9/main" objectType="CheckBox" checked="Checked" lockText="1" noThreeD="1"/>
</file>

<file path=xl/ctrlProps/ctrlProp480.xml><?xml version="1.0" encoding="utf-8"?>
<formControlPr xmlns="http://schemas.microsoft.com/office/spreadsheetml/2009/9/main" objectType="CheckBox" fmlaLink="$T$230" lockText="1" noThreeD="1"/>
</file>

<file path=xl/ctrlProps/ctrlProp481.xml><?xml version="1.0" encoding="utf-8"?>
<formControlPr xmlns="http://schemas.microsoft.com/office/spreadsheetml/2009/9/main" objectType="CheckBox" fmlaLink="$T$231" lockText="1" noThreeD="1"/>
</file>

<file path=xl/ctrlProps/ctrlProp482.xml><?xml version="1.0" encoding="utf-8"?>
<formControlPr xmlns="http://schemas.microsoft.com/office/spreadsheetml/2009/9/main" objectType="CheckBox" fmlaLink="$T$232" lockText="1" noThreeD="1"/>
</file>

<file path=xl/ctrlProps/ctrlProp483.xml><?xml version="1.0" encoding="utf-8"?>
<formControlPr xmlns="http://schemas.microsoft.com/office/spreadsheetml/2009/9/main" objectType="CheckBox" fmlaLink="$T$233" lockText="1" noThreeD="1"/>
</file>

<file path=xl/ctrlProps/ctrlProp484.xml><?xml version="1.0" encoding="utf-8"?>
<formControlPr xmlns="http://schemas.microsoft.com/office/spreadsheetml/2009/9/main" objectType="CheckBox" fmlaLink="$T$234" lockText="1" noThreeD="1"/>
</file>

<file path=xl/ctrlProps/ctrlProp485.xml><?xml version="1.0" encoding="utf-8"?>
<formControlPr xmlns="http://schemas.microsoft.com/office/spreadsheetml/2009/9/main" objectType="CheckBox" fmlaLink="$T$235" lockText="1" noThreeD="1"/>
</file>

<file path=xl/ctrlProps/ctrlProp486.xml><?xml version="1.0" encoding="utf-8"?>
<formControlPr xmlns="http://schemas.microsoft.com/office/spreadsheetml/2009/9/main" objectType="CheckBox" fmlaLink="$T$236" lockText="1" noThreeD="1"/>
</file>

<file path=xl/ctrlProps/ctrlProp487.xml><?xml version="1.0" encoding="utf-8"?>
<formControlPr xmlns="http://schemas.microsoft.com/office/spreadsheetml/2009/9/main" objectType="CheckBox" fmlaLink="$T$237" lockText="1" noThreeD="1"/>
</file>

<file path=xl/ctrlProps/ctrlProp488.xml><?xml version="1.0" encoding="utf-8"?>
<formControlPr xmlns="http://schemas.microsoft.com/office/spreadsheetml/2009/9/main" objectType="CheckBox" fmlaLink="$T$238" lockText="1" noThreeD="1"/>
</file>

<file path=xl/ctrlProps/ctrlProp489.xml><?xml version="1.0" encoding="utf-8"?>
<formControlPr xmlns="http://schemas.microsoft.com/office/spreadsheetml/2009/9/main" objectType="CheckBox" fmlaLink="$T$239" lockText="1" noThreeD="1"/>
</file>

<file path=xl/ctrlProps/ctrlProp49.xml><?xml version="1.0" encoding="utf-8"?>
<formControlPr xmlns="http://schemas.microsoft.com/office/spreadsheetml/2009/9/main" objectType="CheckBox" checked="Checked" lockText="1" noThreeD="1"/>
</file>

<file path=xl/ctrlProps/ctrlProp490.xml><?xml version="1.0" encoding="utf-8"?>
<formControlPr xmlns="http://schemas.microsoft.com/office/spreadsheetml/2009/9/main" objectType="CheckBox" fmlaLink="$T$240" lockText="1" noThreeD="1"/>
</file>

<file path=xl/ctrlProps/ctrlProp491.xml><?xml version="1.0" encoding="utf-8"?>
<formControlPr xmlns="http://schemas.microsoft.com/office/spreadsheetml/2009/9/main" objectType="CheckBox" fmlaLink="$T$241" lockText="1" noThreeD="1"/>
</file>

<file path=xl/ctrlProps/ctrlProp492.xml><?xml version="1.0" encoding="utf-8"?>
<formControlPr xmlns="http://schemas.microsoft.com/office/spreadsheetml/2009/9/main" objectType="CheckBox" fmlaLink="$T$242" lockText="1" noThreeD="1"/>
</file>

<file path=xl/ctrlProps/ctrlProp493.xml><?xml version="1.0" encoding="utf-8"?>
<formControlPr xmlns="http://schemas.microsoft.com/office/spreadsheetml/2009/9/main" objectType="CheckBox" fmlaLink="$T$243" lockText="1" noThreeD="1"/>
</file>

<file path=xl/ctrlProps/ctrlProp494.xml><?xml version="1.0" encoding="utf-8"?>
<formControlPr xmlns="http://schemas.microsoft.com/office/spreadsheetml/2009/9/main" objectType="CheckBox" fmlaLink="$T$244" lockText="1" noThreeD="1"/>
</file>

<file path=xl/ctrlProps/ctrlProp495.xml><?xml version="1.0" encoding="utf-8"?>
<formControlPr xmlns="http://schemas.microsoft.com/office/spreadsheetml/2009/9/main" objectType="CheckBox" fmlaLink="$T$245" lockText="1" noThreeD="1"/>
</file>

<file path=xl/ctrlProps/ctrlProp496.xml><?xml version="1.0" encoding="utf-8"?>
<formControlPr xmlns="http://schemas.microsoft.com/office/spreadsheetml/2009/9/main" objectType="CheckBox" fmlaLink="$T$246" lockText="1" noThreeD="1"/>
</file>

<file path=xl/ctrlProps/ctrlProp497.xml><?xml version="1.0" encoding="utf-8"?>
<formControlPr xmlns="http://schemas.microsoft.com/office/spreadsheetml/2009/9/main" objectType="CheckBox" fmlaLink="$T$247" lockText="1" noThreeD="1"/>
</file>

<file path=xl/ctrlProps/ctrlProp498.xml><?xml version="1.0" encoding="utf-8"?>
<formControlPr xmlns="http://schemas.microsoft.com/office/spreadsheetml/2009/9/main" objectType="CheckBox" fmlaLink="$T$248" lockText="1" noThreeD="1"/>
</file>

<file path=xl/ctrlProps/ctrlProp499.xml><?xml version="1.0" encoding="utf-8"?>
<formControlPr xmlns="http://schemas.microsoft.com/office/spreadsheetml/2009/9/main" objectType="CheckBox" fmlaLink="$T$249"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00.xml><?xml version="1.0" encoding="utf-8"?>
<formControlPr xmlns="http://schemas.microsoft.com/office/spreadsheetml/2009/9/main" objectType="CheckBox" fmlaLink="$T$250" lockText="1" noThreeD="1"/>
</file>

<file path=xl/ctrlProps/ctrlProp501.xml><?xml version="1.0" encoding="utf-8"?>
<formControlPr xmlns="http://schemas.microsoft.com/office/spreadsheetml/2009/9/main" objectType="CheckBox" fmlaLink="$T$251" lockText="1" noThreeD="1"/>
</file>

<file path=xl/ctrlProps/ctrlProp502.xml><?xml version="1.0" encoding="utf-8"?>
<formControlPr xmlns="http://schemas.microsoft.com/office/spreadsheetml/2009/9/main" objectType="CheckBox" fmlaLink="$T$252" lockText="1" noThreeD="1"/>
</file>

<file path=xl/ctrlProps/ctrlProp503.xml><?xml version="1.0" encoding="utf-8"?>
<formControlPr xmlns="http://schemas.microsoft.com/office/spreadsheetml/2009/9/main" objectType="CheckBox" fmlaLink="$T$253" lockText="1" noThreeD="1"/>
</file>

<file path=xl/ctrlProps/ctrlProp504.xml><?xml version="1.0" encoding="utf-8"?>
<formControlPr xmlns="http://schemas.microsoft.com/office/spreadsheetml/2009/9/main" objectType="CheckBox" fmlaLink="$T$254" lockText="1" noThreeD="1"/>
</file>

<file path=xl/ctrlProps/ctrlProp505.xml><?xml version="1.0" encoding="utf-8"?>
<formControlPr xmlns="http://schemas.microsoft.com/office/spreadsheetml/2009/9/main" objectType="CheckBox" fmlaLink="$T$255" lockText="1" noThreeD="1"/>
</file>

<file path=xl/ctrlProps/ctrlProp506.xml><?xml version="1.0" encoding="utf-8"?>
<formControlPr xmlns="http://schemas.microsoft.com/office/spreadsheetml/2009/9/main" objectType="CheckBox" fmlaLink="$T$256" lockText="1" noThreeD="1"/>
</file>

<file path=xl/ctrlProps/ctrlProp507.xml><?xml version="1.0" encoding="utf-8"?>
<formControlPr xmlns="http://schemas.microsoft.com/office/spreadsheetml/2009/9/main" objectType="CheckBox" fmlaLink="$T$257" lockText="1" noThreeD="1"/>
</file>

<file path=xl/ctrlProps/ctrlProp508.xml><?xml version="1.0" encoding="utf-8"?>
<formControlPr xmlns="http://schemas.microsoft.com/office/spreadsheetml/2009/9/main" objectType="CheckBox" fmlaLink="$T$258" lockText="1" noThreeD="1"/>
</file>

<file path=xl/ctrlProps/ctrlProp509.xml><?xml version="1.0" encoding="utf-8"?>
<formControlPr xmlns="http://schemas.microsoft.com/office/spreadsheetml/2009/9/main" objectType="CheckBox" fmlaLink="$T$259" lockText="1" noThreeD="1"/>
</file>

<file path=xl/ctrlProps/ctrlProp51.xml><?xml version="1.0" encoding="utf-8"?>
<formControlPr xmlns="http://schemas.microsoft.com/office/spreadsheetml/2009/9/main" objectType="CheckBox" checked="Checked" lockText="1" noThreeD="1"/>
</file>

<file path=xl/ctrlProps/ctrlProp510.xml><?xml version="1.0" encoding="utf-8"?>
<formControlPr xmlns="http://schemas.microsoft.com/office/spreadsheetml/2009/9/main" objectType="CheckBox" fmlaLink="$T$260" lockText="1" noThreeD="1"/>
</file>

<file path=xl/ctrlProps/ctrlProp511.xml><?xml version="1.0" encoding="utf-8"?>
<formControlPr xmlns="http://schemas.microsoft.com/office/spreadsheetml/2009/9/main" objectType="CheckBox" fmlaLink="$T$261" lockText="1" noThreeD="1"/>
</file>

<file path=xl/ctrlProps/ctrlProp512.xml><?xml version="1.0" encoding="utf-8"?>
<formControlPr xmlns="http://schemas.microsoft.com/office/spreadsheetml/2009/9/main" objectType="CheckBox" fmlaLink="$T$262" lockText="1" noThreeD="1"/>
</file>

<file path=xl/ctrlProps/ctrlProp513.xml><?xml version="1.0" encoding="utf-8"?>
<formControlPr xmlns="http://schemas.microsoft.com/office/spreadsheetml/2009/9/main" objectType="CheckBox" fmlaLink="$T$263" lockText="1" noThreeD="1"/>
</file>

<file path=xl/ctrlProps/ctrlProp514.xml><?xml version="1.0" encoding="utf-8"?>
<formControlPr xmlns="http://schemas.microsoft.com/office/spreadsheetml/2009/9/main" objectType="CheckBox" fmlaLink="$T$264" lockText="1" noThreeD="1"/>
</file>

<file path=xl/ctrlProps/ctrlProp515.xml><?xml version="1.0" encoding="utf-8"?>
<formControlPr xmlns="http://schemas.microsoft.com/office/spreadsheetml/2009/9/main" objectType="CheckBox" fmlaLink="$T$265" lockText="1" noThreeD="1"/>
</file>

<file path=xl/ctrlProps/ctrlProp516.xml><?xml version="1.0" encoding="utf-8"?>
<formControlPr xmlns="http://schemas.microsoft.com/office/spreadsheetml/2009/9/main" objectType="CheckBox" fmlaLink="$T$266" lockText="1" noThreeD="1"/>
</file>

<file path=xl/ctrlProps/ctrlProp517.xml><?xml version="1.0" encoding="utf-8"?>
<formControlPr xmlns="http://schemas.microsoft.com/office/spreadsheetml/2009/9/main" objectType="CheckBox" fmlaLink="$T$267" lockText="1" noThreeD="1"/>
</file>

<file path=xl/ctrlProps/ctrlProp518.xml><?xml version="1.0" encoding="utf-8"?>
<formControlPr xmlns="http://schemas.microsoft.com/office/spreadsheetml/2009/9/main" objectType="CheckBox" fmlaLink="$T$268" lockText="1" noThreeD="1"/>
</file>

<file path=xl/ctrlProps/ctrlProp519.xml><?xml version="1.0" encoding="utf-8"?>
<formControlPr xmlns="http://schemas.microsoft.com/office/spreadsheetml/2009/9/main" objectType="CheckBox" fmlaLink="$T$269" lockText="1" noThreeD="1"/>
</file>

<file path=xl/ctrlProps/ctrlProp52.xml><?xml version="1.0" encoding="utf-8"?>
<formControlPr xmlns="http://schemas.microsoft.com/office/spreadsheetml/2009/9/main" objectType="CheckBox" checked="Checked" lockText="1" noThreeD="1"/>
</file>

<file path=xl/ctrlProps/ctrlProp520.xml><?xml version="1.0" encoding="utf-8"?>
<formControlPr xmlns="http://schemas.microsoft.com/office/spreadsheetml/2009/9/main" objectType="CheckBox" fmlaLink="$T$270" lockText="1" noThreeD="1"/>
</file>

<file path=xl/ctrlProps/ctrlProp521.xml><?xml version="1.0" encoding="utf-8"?>
<formControlPr xmlns="http://schemas.microsoft.com/office/spreadsheetml/2009/9/main" objectType="CheckBox" fmlaLink="$T$271" lockText="1" noThreeD="1"/>
</file>

<file path=xl/ctrlProps/ctrlProp522.xml><?xml version="1.0" encoding="utf-8"?>
<formControlPr xmlns="http://schemas.microsoft.com/office/spreadsheetml/2009/9/main" objectType="CheckBox" fmlaLink="$T$272" lockText="1" noThreeD="1"/>
</file>

<file path=xl/ctrlProps/ctrlProp523.xml><?xml version="1.0" encoding="utf-8"?>
<formControlPr xmlns="http://schemas.microsoft.com/office/spreadsheetml/2009/9/main" objectType="CheckBox" fmlaLink="$T$273" lockText="1" noThreeD="1"/>
</file>

<file path=xl/ctrlProps/ctrlProp524.xml><?xml version="1.0" encoding="utf-8"?>
<formControlPr xmlns="http://schemas.microsoft.com/office/spreadsheetml/2009/9/main" objectType="CheckBox" fmlaLink="$T$274" lockText="1" noThreeD="1"/>
</file>

<file path=xl/ctrlProps/ctrlProp525.xml><?xml version="1.0" encoding="utf-8"?>
<formControlPr xmlns="http://schemas.microsoft.com/office/spreadsheetml/2009/9/main" objectType="CheckBox" fmlaLink="$T$275" lockText="1" noThreeD="1"/>
</file>

<file path=xl/ctrlProps/ctrlProp526.xml><?xml version="1.0" encoding="utf-8"?>
<formControlPr xmlns="http://schemas.microsoft.com/office/spreadsheetml/2009/9/main" objectType="CheckBox" fmlaLink="$T$276" lockText="1" noThreeD="1"/>
</file>

<file path=xl/ctrlProps/ctrlProp527.xml><?xml version="1.0" encoding="utf-8"?>
<formControlPr xmlns="http://schemas.microsoft.com/office/spreadsheetml/2009/9/main" objectType="CheckBox" fmlaLink="$T$277" lockText="1" noThreeD="1"/>
</file>

<file path=xl/ctrlProps/ctrlProp528.xml><?xml version="1.0" encoding="utf-8"?>
<formControlPr xmlns="http://schemas.microsoft.com/office/spreadsheetml/2009/9/main" objectType="CheckBox" fmlaLink="$T$278" lockText="1" noThreeD="1"/>
</file>

<file path=xl/ctrlProps/ctrlProp529.xml><?xml version="1.0" encoding="utf-8"?>
<formControlPr xmlns="http://schemas.microsoft.com/office/spreadsheetml/2009/9/main" objectType="CheckBox" fmlaLink="$T$279" lockText="1" noThreeD="1"/>
</file>

<file path=xl/ctrlProps/ctrlProp53.xml><?xml version="1.0" encoding="utf-8"?>
<formControlPr xmlns="http://schemas.microsoft.com/office/spreadsheetml/2009/9/main" objectType="CheckBox" checked="Checked" lockText="1" noThreeD="1"/>
</file>

<file path=xl/ctrlProps/ctrlProp530.xml><?xml version="1.0" encoding="utf-8"?>
<formControlPr xmlns="http://schemas.microsoft.com/office/spreadsheetml/2009/9/main" objectType="CheckBox" fmlaLink="$T$280" lockText="1" noThreeD="1"/>
</file>

<file path=xl/ctrlProps/ctrlProp531.xml><?xml version="1.0" encoding="utf-8"?>
<formControlPr xmlns="http://schemas.microsoft.com/office/spreadsheetml/2009/9/main" objectType="CheckBox" fmlaLink="$T$281" lockText="1" noThreeD="1"/>
</file>

<file path=xl/ctrlProps/ctrlProp532.xml><?xml version="1.0" encoding="utf-8"?>
<formControlPr xmlns="http://schemas.microsoft.com/office/spreadsheetml/2009/9/main" objectType="CheckBox" fmlaLink="$T$282" lockText="1" noThreeD="1"/>
</file>

<file path=xl/ctrlProps/ctrlProp533.xml><?xml version="1.0" encoding="utf-8"?>
<formControlPr xmlns="http://schemas.microsoft.com/office/spreadsheetml/2009/9/main" objectType="CheckBox" fmlaLink="$T$283" lockText="1" noThreeD="1"/>
</file>

<file path=xl/ctrlProps/ctrlProp534.xml><?xml version="1.0" encoding="utf-8"?>
<formControlPr xmlns="http://schemas.microsoft.com/office/spreadsheetml/2009/9/main" objectType="CheckBox" fmlaLink="$T$284" lockText="1" noThreeD="1"/>
</file>

<file path=xl/ctrlProps/ctrlProp535.xml><?xml version="1.0" encoding="utf-8"?>
<formControlPr xmlns="http://schemas.microsoft.com/office/spreadsheetml/2009/9/main" objectType="CheckBox" fmlaLink="$T$285" lockText="1" noThreeD="1"/>
</file>

<file path=xl/ctrlProps/ctrlProp536.xml><?xml version="1.0" encoding="utf-8"?>
<formControlPr xmlns="http://schemas.microsoft.com/office/spreadsheetml/2009/9/main" objectType="CheckBox" fmlaLink="$T$286" lockText="1" noThreeD="1"/>
</file>

<file path=xl/ctrlProps/ctrlProp537.xml><?xml version="1.0" encoding="utf-8"?>
<formControlPr xmlns="http://schemas.microsoft.com/office/spreadsheetml/2009/9/main" objectType="CheckBox" fmlaLink="$T$287" lockText="1" noThreeD="1"/>
</file>

<file path=xl/ctrlProps/ctrlProp538.xml><?xml version="1.0" encoding="utf-8"?>
<formControlPr xmlns="http://schemas.microsoft.com/office/spreadsheetml/2009/9/main" objectType="CheckBox" fmlaLink="$T$288" lockText="1" noThreeD="1"/>
</file>

<file path=xl/ctrlProps/ctrlProp539.xml><?xml version="1.0" encoding="utf-8"?>
<formControlPr xmlns="http://schemas.microsoft.com/office/spreadsheetml/2009/9/main" objectType="CheckBox" fmlaLink="$T$289" lockText="1" noThreeD="1"/>
</file>

<file path=xl/ctrlProps/ctrlProp54.xml><?xml version="1.0" encoding="utf-8"?>
<formControlPr xmlns="http://schemas.microsoft.com/office/spreadsheetml/2009/9/main" objectType="CheckBox" checked="Checked" lockText="1" noThreeD="1"/>
</file>

<file path=xl/ctrlProps/ctrlProp540.xml><?xml version="1.0" encoding="utf-8"?>
<formControlPr xmlns="http://schemas.microsoft.com/office/spreadsheetml/2009/9/main" objectType="CheckBox" fmlaLink="$T$290" lockText="1" noThreeD="1"/>
</file>

<file path=xl/ctrlProps/ctrlProp541.xml><?xml version="1.0" encoding="utf-8"?>
<formControlPr xmlns="http://schemas.microsoft.com/office/spreadsheetml/2009/9/main" objectType="CheckBox" fmlaLink="$T$291" lockText="1" noThreeD="1"/>
</file>

<file path=xl/ctrlProps/ctrlProp542.xml><?xml version="1.0" encoding="utf-8"?>
<formControlPr xmlns="http://schemas.microsoft.com/office/spreadsheetml/2009/9/main" objectType="CheckBox" fmlaLink="$T$292" lockText="1" noThreeD="1"/>
</file>

<file path=xl/ctrlProps/ctrlProp543.xml><?xml version="1.0" encoding="utf-8"?>
<formControlPr xmlns="http://schemas.microsoft.com/office/spreadsheetml/2009/9/main" objectType="CheckBox" fmlaLink="$T$293" lockText="1" noThreeD="1"/>
</file>

<file path=xl/ctrlProps/ctrlProp544.xml><?xml version="1.0" encoding="utf-8"?>
<formControlPr xmlns="http://schemas.microsoft.com/office/spreadsheetml/2009/9/main" objectType="CheckBox" fmlaLink="$T$294" lockText="1" noThreeD="1"/>
</file>

<file path=xl/ctrlProps/ctrlProp545.xml><?xml version="1.0" encoding="utf-8"?>
<formControlPr xmlns="http://schemas.microsoft.com/office/spreadsheetml/2009/9/main" objectType="CheckBox" fmlaLink="$T$295" lockText="1" noThreeD="1"/>
</file>

<file path=xl/ctrlProps/ctrlProp546.xml><?xml version="1.0" encoding="utf-8"?>
<formControlPr xmlns="http://schemas.microsoft.com/office/spreadsheetml/2009/9/main" objectType="CheckBox" fmlaLink="$T$296" lockText="1" noThreeD="1"/>
</file>

<file path=xl/ctrlProps/ctrlProp547.xml><?xml version="1.0" encoding="utf-8"?>
<formControlPr xmlns="http://schemas.microsoft.com/office/spreadsheetml/2009/9/main" objectType="CheckBox" fmlaLink="$T$297" lockText="1" noThreeD="1"/>
</file>

<file path=xl/ctrlProps/ctrlProp548.xml><?xml version="1.0" encoding="utf-8"?>
<formControlPr xmlns="http://schemas.microsoft.com/office/spreadsheetml/2009/9/main" objectType="CheckBox" fmlaLink="$T$298" lockText="1" noThreeD="1"/>
</file>

<file path=xl/ctrlProps/ctrlProp549.xml><?xml version="1.0" encoding="utf-8"?>
<formControlPr xmlns="http://schemas.microsoft.com/office/spreadsheetml/2009/9/main" objectType="CheckBox" fmlaLink="$T$299" lockText="1" noThreeD="1"/>
</file>

<file path=xl/ctrlProps/ctrlProp55.xml><?xml version="1.0" encoding="utf-8"?>
<formControlPr xmlns="http://schemas.microsoft.com/office/spreadsheetml/2009/9/main" objectType="CheckBox" checked="Checked" lockText="1" noThreeD="1"/>
</file>

<file path=xl/ctrlProps/ctrlProp550.xml><?xml version="1.0" encoding="utf-8"?>
<formControlPr xmlns="http://schemas.microsoft.com/office/spreadsheetml/2009/9/main" objectType="CheckBox" fmlaLink="$T$300" lockText="1" noThreeD="1"/>
</file>

<file path=xl/ctrlProps/ctrlProp551.xml><?xml version="1.0" encoding="utf-8"?>
<formControlPr xmlns="http://schemas.microsoft.com/office/spreadsheetml/2009/9/main" objectType="CheckBox" fmlaLink="$T$301" lockText="1" noThreeD="1"/>
</file>

<file path=xl/ctrlProps/ctrlProp552.xml><?xml version="1.0" encoding="utf-8"?>
<formControlPr xmlns="http://schemas.microsoft.com/office/spreadsheetml/2009/9/main" objectType="CheckBox" fmlaLink="$T$302" lockText="1" noThreeD="1"/>
</file>

<file path=xl/ctrlProps/ctrlProp553.xml><?xml version="1.0" encoding="utf-8"?>
<formControlPr xmlns="http://schemas.microsoft.com/office/spreadsheetml/2009/9/main" objectType="CheckBox" fmlaLink="$T$303" lockText="1" noThreeD="1"/>
</file>

<file path=xl/ctrlProps/ctrlProp554.xml><?xml version="1.0" encoding="utf-8"?>
<formControlPr xmlns="http://schemas.microsoft.com/office/spreadsheetml/2009/9/main" objectType="CheckBox" fmlaLink="$T$304" lockText="1" noThreeD="1"/>
</file>

<file path=xl/ctrlProps/ctrlProp555.xml><?xml version="1.0" encoding="utf-8"?>
<formControlPr xmlns="http://schemas.microsoft.com/office/spreadsheetml/2009/9/main" objectType="CheckBox" fmlaLink="$T$305" lockText="1" noThreeD="1"/>
</file>

<file path=xl/ctrlProps/ctrlProp556.xml><?xml version="1.0" encoding="utf-8"?>
<formControlPr xmlns="http://schemas.microsoft.com/office/spreadsheetml/2009/9/main" objectType="CheckBox" fmlaLink="$T$306" lockText="1" noThreeD="1"/>
</file>

<file path=xl/ctrlProps/ctrlProp557.xml><?xml version="1.0" encoding="utf-8"?>
<formControlPr xmlns="http://schemas.microsoft.com/office/spreadsheetml/2009/9/main" objectType="CheckBox" fmlaLink="$T$307" lockText="1" noThreeD="1"/>
</file>

<file path=xl/ctrlProps/ctrlProp558.xml><?xml version="1.0" encoding="utf-8"?>
<formControlPr xmlns="http://schemas.microsoft.com/office/spreadsheetml/2009/9/main" objectType="CheckBox" fmlaLink="$T$308" lockText="1" noThreeD="1"/>
</file>

<file path=xl/ctrlProps/ctrlProp559.xml><?xml version="1.0" encoding="utf-8"?>
<formControlPr xmlns="http://schemas.microsoft.com/office/spreadsheetml/2009/9/main" objectType="CheckBox" fmlaLink="$T$309" lockText="1" noThreeD="1"/>
</file>

<file path=xl/ctrlProps/ctrlProp56.xml><?xml version="1.0" encoding="utf-8"?>
<formControlPr xmlns="http://schemas.microsoft.com/office/spreadsheetml/2009/9/main" objectType="CheckBox" checked="Checked" lockText="1" noThreeD="1"/>
</file>

<file path=xl/ctrlProps/ctrlProp560.xml><?xml version="1.0" encoding="utf-8"?>
<formControlPr xmlns="http://schemas.microsoft.com/office/spreadsheetml/2009/9/main" objectType="CheckBox" fmlaLink="$T$310" lockText="1" noThreeD="1"/>
</file>

<file path=xl/ctrlProps/ctrlProp561.xml><?xml version="1.0" encoding="utf-8"?>
<formControlPr xmlns="http://schemas.microsoft.com/office/spreadsheetml/2009/9/main" objectType="CheckBox" fmlaLink="$T$311" lockText="1" noThreeD="1"/>
</file>

<file path=xl/ctrlProps/ctrlProp562.xml><?xml version="1.0" encoding="utf-8"?>
<formControlPr xmlns="http://schemas.microsoft.com/office/spreadsheetml/2009/9/main" objectType="CheckBox" fmlaLink="$T$312" lockText="1" noThreeD="1"/>
</file>

<file path=xl/ctrlProps/ctrlProp563.xml><?xml version="1.0" encoding="utf-8"?>
<formControlPr xmlns="http://schemas.microsoft.com/office/spreadsheetml/2009/9/main" objectType="CheckBox" fmlaLink="$T$313" lockText="1" noThreeD="1"/>
</file>

<file path=xl/ctrlProps/ctrlProp564.xml><?xml version="1.0" encoding="utf-8"?>
<formControlPr xmlns="http://schemas.microsoft.com/office/spreadsheetml/2009/9/main" objectType="CheckBox" fmlaLink="$T$314" lockText="1" noThreeD="1"/>
</file>

<file path=xl/ctrlProps/ctrlProp565.xml><?xml version="1.0" encoding="utf-8"?>
<formControlPr xmlns="http://schemas.microsoft.com/office/spreadsheetml/2009/9/main" objectType="CheckBox" fmlaLink="$T$315"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fmlaLink="$T$34" lockText="1" noThreeD="1"/>
</file>

<file path=xl/ctrlProps/ctrlProp568.xml><?xml version="1.0" encoding="utf-8"?>
<formControlPr xmlns="http://schemas.microsoft.com/office/spreadsheetml/2009/9/main" objectType="CheckBox" fmlaLink="$T$35" lockText="1" noThreeD="1"/>
</file>

<file path=xl/ctrlProps/ctrlProp569.xml><?xml version="1.0" encoding="utf-8"?>
<formControlPr xmlns="http://schemas.microsoft.com/office/spreadsheetml/2009/9/main" objectType="CheckBox" fmlaLink="$T$36" lockText="1" noThreeD="1"/>
</file>

<file path=xl/ctrlProps/ctrlProp57.xml><?xml version="1.0" encoding="utf-8"?>
<formControlPr xmlns="http://schemas.microsoft.com/office/spreadsheetml/2009/9/main" objectType="CheckBox" checked="Checked" lockText="1" noThreeD="1"/>
</file>

<file path=xl/ctrlProps/ctrlProp570.xml><?xml version="1.0" encoding="utf-8"?>
<formControlPr xmlns="http://schemas.microsoft.com/office/spreadsheetml/2009/9/main" objectType="CheckBox" checked="Checked" lockText="1" noThreeD="1"/>
</file>

<file path=xl/ctrlProps/ctrlProp571.xml><?xml version="1.0" encoding="utf-8"?>
<formControlPr xmlns="http://schemas.microsoft.com/office/spreadsheetml/2009/9/main" objectType="CheckBox" fmlaLink="$T$47" lockText="1" noThreeD="1"/>
</file>

<file path=xl/ctrlProps/ctrlProp572.xml><?xml version="1.0" encoding="utf-8"?>
<formControlPr xmlns="http://schemas.microsoft.com/office/spreadsheetml/2009/9/main" objectType="CheckBox" checked="Checked" lockText="1" noThreeD="1"/>
</file>

<file path=xl/ctrlProps/ctrlProp573.xml><?xml version="1.0" encoding="utf-8"?>
<formControlPr xmlns="http://schemas.microsoft.com/office/spreadsheetml/2009/9/main" objectType="CheckBox" fmlaLink="$T$133" lockText="1" noThreeD="1"/>
</file>

<file path=xl/ctrlProps/ctrlProp574.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219075</xdr:colOff>
          <xdr:row>32</xdr:row>
          <xdr:rowOff>38100</xdr:rowOff>
        </xdr:from>
        <xdr:to>
          <xdr:col>17</xdr:col>
          <xdr:colOff>542925</xdr:colOff>
          <xdr:row>32</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38100</xdr:rowOff>
        </xdr:from>
        <xdr:to>
          <xdr:col>17</xdr:col>
          <xdr:colOff>542925</xdr:colOff>
          <xdr:row>33</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34</xdr:row>
          <xdr:rowOff>38100</xdr:rowOff>
        </xdr:from>
        <xdr:to>
          <xdr:col>17</xdr:col>
          <xdr:colOff>542925</xdr:colOff>
          <xdr:row>34</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35</xdr:row>
          <xdr:rowOff>38100</xdr:rowOff>
        </xdr:from>
        <xdr:to>
          <xdr:col>17</xdr:col>
          <xdr:colOff>542925</xdr:colOff>
          <xdr:row>35</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36</xdr:row>
          <xdr:rowOff>38100</xdr:rowOff>
        </xdr:from>
        <xdr:to>
          <xdr:col>17</xdr:col>
          <xdr:colOff>542925</xdr:colOff>
          <xdr:row>36</xdr:row>
          <xdr:rowOff>361950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37</xdr:row>
          <xdr:rowOff>38100</xdr:rowOff>
        </xdr:from>
        <xdr:to>
          <xdr:col>17</xdr:col>
          <xdr:colOff>542925</xdr:colOff>
          <xdr:row>37</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38</xdr:row>
          <xdr:rowOff>38100</xdr:rowOff>
        </xdr:from>
        <xdr:to>
          <xdr:col>17</xdr:col>
          <xdr:colOff>542925</xdr:colOff>
          <xdr:row>38</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39</xdr:row>
          <xdr:rowOff>38100</xdr:rowOff>
        </xdr:from>
        <xdr:to>
          <xdr:col>17</xdr:col>
          <xdr:colOff>542925</xdr:colOff>
          <xdr:row>39</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40</xdr:row>
          <xdr:rowOff>38100</xdr:rowOff>
        </xdr:from>
        <xdr:to>
          <xdr:col>17</xdr:col>
          <xdr:colOff>542925</xdr:colOff>
          <xdr:row>40</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41</xdr:row>
          <xdr:rowOff>38100</xdr:rowOff>
        </xdr:from>
        <xdr:to>
          <xdr:col>17</xdr:col>
          <xdr:colOff>542925</xdr:colOff>
          <xdr:row>41</xdr:row>
          <xdr:rowOff>361950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42</xdr:row>
          <xdr:rowOff>38100</xdr:rowOff>
        </xdr:from>
        <xdr:to>
          <xdr:col>17</xdr:col>
          <xdr:colOff>542925</xdr:colOff>
          <xdr:row>42</xdr:row>
          <xdr:rowOff>361950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43</xdr:row>
          <xdr:rowOff>38100</xdr:rowOff>
        </xdr:from>
        <xdr:to>
          <xdr:col>17</xdr:col>
          <xdr:colOff>542925</xdr:colOff>
          <xdr:row>43</xdr:row>
          <xdr:rowOff>361950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44</xdr:row>
          <xdr:rowOff>38100</xdr:rowOff>
        </xdr:from>
        <xdr:to>
          <xdr:col>17</xdr:col>
          <xdr:colOff>542925</xdr:colOff>
          <xdr:row>44</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45</xdr:row>
          <xdr:rowOff>38100</xdr:rowOff>
        </xdr:from>
        <xdr:to>
          <xdr:col>17</xdr:col>
          <xdr:colOff>542925</xdr:colOff>
          <xdr:row>45</xdr:row>
          <xdr:rowOff>361950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46</xdr:row>
          <xdr:rowOff>38100</xdr:rowOff>
        </xdr:from>
        <xdr:to>
          <xdr:col>17</xdr:col>
          <xdr:colOff>542925</xdr:colOff>
          <xdr:row>46</xdr:row>
          <xdr:rowOff>361950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47</xdr:row>
          <xdr:rowOff>38100</xdr:rowOff>
        </xdr:from>
        <xdr:to>
          <xdr:col>17</xdr:col>
          <xdr:colOff>542925</xdr:colOff>
          <xdr:row>47</xdr:row>
          <xdr:rowOff>361950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48</xdr:row>
          <xdr:rowOff>38100</xdr:rowOff>
        </xdr:from>
        <xdr:to>
          <xdr:col>17</xdr:col>
          <xdr:colOff>542925</xdr:colOff>
          <xdr:row>48</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49</xdr:row>
          <xdr:rowOff>38100</xdr:rowOff>
        </xdr:from>
        <xdr:to>
          <xdr:col>17</xdr:col>
          <xdr:colOff>542925</xdr:colOff>
          <xdr:row>49</xdr:row>
          <xdr:rowOff>361950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50</xdr:row>
          <xdr:rowOff>38100</xdr:rowOff>
        </xdr:from>
        <xdr:to>
          <xdr:col>17</xdr:col>
          <xdr:colOff>542925</xdr:colOff>
          <xdr:row>50</xdr:row>
          <xdr:rowOff>361950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51</xdr:row>
          <xdr:rowOff>38100</xdr:rowOff>
        </xdr:from>
        <xdr:to>
          <xdr:col>17</xdr:col>
          <xdr:colOff>542925</xdr:colOff>
          <xdr:row>51</xdr:row>
          <xdr:rowOff>361950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52</xdr:row>
          <xdr:rowOff>38100</xdr:rowOff>
        </xdr:from>
        <xdr:to>
          <xdr:col>17</xdr:col>
          <xdr:colOff>542925</xdr:colOff>
          <xdr:row>52</xdr:row>
          <xdr:rowOff>361950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53</xdr:row>
          <xdr:rowOff>38100</xdr:rowOff>
        </xdr:from>
        <xdr:to>
          <xdr:col>17</xdr:col>
          <xdr:colOff>542925</xdr:colOff>
          <xdr:row>53</xdr:row>
          <xdr:rowOff>361950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54</xdr:row>
          <xdr:rowOff>38100</xdr:rowOff>
        </xdr:from>
        <xdr:to>
          <xdr:col>17</xdr:col>
          <xdr:colOff>542925</xdr:colOff>
          <xdr:row>54</xdr:row>
          <xdr:rowOff>361950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55</xdr:row>
          <xdr:rowOff>38100</xdr:rowOff>
        </xdr:from>
        <xdr:to>
          <xdr:col>17</xdr:col>
          <xdr:colOff>542925</xdr:colOff>
          <xdr:row>55</xdr:row>
          <xdr:rowOff>361950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56</xdr:row>
          <xdr:rowOff>38100</xdr:rowOff>
        </xdr:from>
        <xdr:to>
          <xdr:col>17</xdr:col>
          <xdr:colOff>542925</xdr:colOff>
          <xdr:row>56</xdr:row>
          <xdr:rowOff>361950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57</xdr:row>
          <xdr:rowOff>38100</xdr:rowOff>
        </xdr:from>
        <xdr:to>
          <xdr:col>17</xdr:col>
          <xdr:colOff>542925</xdr:colOff>
          <xdr:row>57</xdr:row>
          <xdr:rowOff>361950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58</xdr:row>
          <xdr:rowOff>38100</xdr:rowOff>
        </xdr:from>
        <xdr:to>
          <xdr:col>17</xdr:col>
          <xdr:colOff>542925</xdr:colOff>
          <xdr:row>58</xdr:row>
          <xdr:rowOff>361950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59</xdr:row>
          <xdr:rowOff>38100</xdr:rowOff>
        </xdr:from>
        <xdr:to>
          <xdr:col>17</xdr:col>
          <xdr:colOff>542925</xdr:colOff>
          <xdr:row>59</xdr:row>
          <xdr:rowOff>361950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60</xdr:row>
          <xdr:rowOff>38100</xdr:rowOff>
        </xdr:from>
        <xdr:to>
          <xdr:col>17</xdr:col>
          <xdr:colOff>542925</xdr:colOff>
          <xdr:row>60</xdr:row>
          <xdr:rowOff>361950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61</xdr:row>
          <xdr:rowOff>38100</xdr:rowOff>
        </xdr:from>
        <xdr:to>
          <xdr:col>17</xdr:col>
          <xdr:colOff>542925</xdr:colOff>
          <xdr:row>61</xdr:row>
          <xdr:rowOff>361950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62</xdr:row>
          <xdr:rowOff>38100</xdr:rowOff>
        </xdr:from>
        <xdr:to>
          <xdr:col>17</xdr:col>
          <xdr:colOff>542925</xdr:colOff>
          <xdr:row>62</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63</xdr:row>
          <xdr:rowOff>38100</xdr:rowOff>
        </xdr:from>
        <xdr:to>
          <xdr:col>17</xdr:col>
          <xdr:colOff>542925</xdr:colOff>
          <xdr:row>63</xdr:row>
          <xdr:rowOff>361950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64</xdr:row>
          <xdr:rowOff>38100</xdr:rowOff>
        </xdr:from>
        <xdr:to>
          <xdr:col>17</xdr:col>
          <xdr:colOff>542925</xdr:colOff>
          <xdr:row>64</xdr:row>
          <xdr:rowOff>361950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65</xdr:row>
          <xdr:rowOff>38100</xdr:rowOff>
        </xdr:from>
        <xdr:to>
          <xdr:col>17</xdr:col>
          <xdr:colOff>542925</xdr:colOff>
          <xdr:row>65</xdr:row>
          <xdr:rowOff>361950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66</xdr:row>
          <xdr:rowOff>38100</xdr:rowOff>
        </xdr:from>
        <xdr:to>
          <xdr:col>17</xdr:col>
          <xdr:colOff>542925</xdr:colOff>
          <xdr:row>66</xdr:row>
          <xdr:rowOff>361950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67</xdr:row>
          <xdr:rowOff>38100</xdr:rowOff>
        </xdr:from>
        <xdr:to>
          <xdr:col>17</xdr:col>
          <xdr:colOff>542925</xdr:colOff>
          <xdr:row>67</xdr:row>
          <xdr:rowOff>361950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68</xdr:row>
          <xdr:rowOff>38100</xdr:rowOff>
        </xdr:from>
        <xdr:to>
          <xdr:col>17</xdr:col>
          <xdr:colOff>542925</xdr:colOff>
          <xdr:row>68</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69</xdr:row>
          <xdr:rowOff>38100</xdr:rowOff>
        </xdr:from>
        <xdr:to>
          <xdr:col>17</xdr:col>
          <xdr:colOff>542925</xdr:colOff>
          <xdr:row>69</xdr:row>
          <xdr:rowOff>361950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70</xdr:row>
          <xdr:rowOff>38100</xdr:rowOff>
        </xdr:from>
        <xdr:to>
          <xdr:col>17</xdr:col>
          <xdr:colOff>542925</xdr:colOff>
          <xdr:row>70</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71</xdr:row>
          <xdr:rowOff>38100</xdr:rowOff>
        </xdr:from>
        <xdr:to>
          <xdr:col>17</xdr:col>
          <xdr:colOff>542925</xdr:colOff>
          <xdr:row>71</xdr:row>
          <xdr:rowOff>361950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72</xdr:row>
          <xdr:rowOff>38100</xdr:rowOff>
        </xdr:from>
        <xdr:to>
          <xdr:col>17</xdr:col>
          <xdr:colOff>542925</xdr:colOff>
          <xdr:row>72</xdr:row>
          <xdr:rowOff>361950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73</xdr:row>
          <xdr:rowOff>38100</xdr:rowOff>
        </xdr:from>
        <xdr:to>
          <xdr:col>17</xdr:col>
          <xdr:colOff>542925</xdr:colOff>
          <xdr:row>73</xdr:row>
          <xdr:rowOff>361950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74</xdr:row>
          <xdr:rowOff>38100</xdr:rowOff>
        </xdr:from>
        <xdr:to>
          <xdr:col>17</xdr:col>
          <xdr:colOff>542925</xdr:colOff>
          <xdr:row>74</xdr:row>
          <xdr:rowOff>361950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75</xdr:row>
          <xdr:rowOff>38100</xdr:rowOff>
        </xdr:from>
        <xdr:to>
          <xdr:col>17</xdr:col>
          <xdr:colOff>542925</xdr:colOff>
          <xdr:row>75</xdr:row>
          <xdr:rowOff>361950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76</xdr:row>
          <xdr:rowOff>38100</xdr:rowOff>
        </xdr:from>
        <xdr:to>
          <xdr:col>17</xdr:col>
          <xdr:colOff>542925</xdr:colOff>
          <xdr:row>76</xdr:row>
          <xdr:rowOff>361950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77</xdr:row>
          <xdr:rowOff>38100</xdr:rowOff>
        </xdr:from>
        <xdr:to>
          <xdr:col>17</xdr:col>
          <xdr:colOff>542925</xdr:colOff>
          <xdr:row>77</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78</xdr:row>
          <xdr:rowOff>38100</xdr:rowOff>
        </xdr:from>
        <xdr:to>
          <xdr:col>17</xdr:col>
          <xdr:colOff>542925</xdr:colOff>
          <xdr:row>78</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79</xdr:row>
          <xdr:rowOff>38100</xdr:rowOff>
        </xdr:from>
        <xdr:to>
          <xdr:col>17</xdr:col>
          <xdr:colOff>542925</xdr:colOff>
          <xdr:row>79</xdr:row>
          <xdr:rowOff>361950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80</xdr:row>
          <xdr:rowOff>38100</xdr:rowOff>
        </xdr:from>
        <xdr:to>
          <xdr:col>17</xdr:col>
          <xdr:colOff>542925</xdr:colOff>
          <xdr:row>80</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81</xdr:row>
          <xdr:rowOff>38100</xdr:rowOff>
        </xdr:from>
        <xdr:to>
          <xdr:col>17</xdr:col>
          <xdr:colOff>542925</xdr:colOff>
          <xdr:row>81</xdr:row>
          <xdr:rowOff>361950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82</xdr:row>
          <xdr:rowOff>38100</xdr:rowOff>
        </xdr:from>
        <xdr:to>
          <xdr:col>17</xdr:col>
          <xdr:colOff>542925</xdr:colOff>
          <xdr:row>82</xdr:row>
          <xdr:rowOff>361950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83</xdr:row>
          <xdr:rowOff>38100</xdr:rowOff>
        </xdr:from>
        <xdr:to>
          <xdr:col>17</xdr:col>
          <xdr:colOff>542925</xdr:colOff>
          <xdr:row>83</xdr:row>
          <xdr:rowOff>361950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84</xdr:row>
          <xdr:rowOff>38100</xdr:rowOff>
        </xdr:from>
        <xdr:to>
          <xdr:col>17</xdr:col>
          <xdr:colOff>542925</xdr:colOff>
          <xdr:row>84</xdr:row>
          <xdr:rowOff>361950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85</xdr:row>
          <xdr:rowOff>38100</xdr:rowOff>
        </xdr:from>
        <xdr:to>
          <xdr:col>17</xdr:col>
          <xdr:colOff>542925</xdr:colOff>
          <xdr:row>85</xdr:row>
          <xdr:rowOff>361950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86</xdr:row>
          <xdr:rowOff>38100</xdr:rowOff>
        </xdr:from>
        <xdr:to>
          <xdr:col>17</xdr:col>
          <xdr:colOff>542925</xdr:colOff>
          <xdr:row>86</xdr:row>
          <xdr:rowOff>361950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87</xdr:row>
          <xdr:rowOff>38100</xdr:rowOff>
        </xdr:from>
        <xdr:to>
          <xdr:col>17</xdr:col>
          <xdr:colOff>542925</xdr:colOff>
          <xdr:row>87</xdr:row>
          <xdr:rowOff>361950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88</xdr:row>
          <xdr:rowOff>38100</xdr:rowOff>
        </xdr:from>
        <xdr:to>
          <xdr:col>17</xdr:col>
          <xdr:colOff>542925</xdr:colOff>
          <xdr:row>88</xdr:row>
          <xdr:rowOff>361950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89</xdr:row>
          <xdr:rowOff>38100</xdr:rowOff>
        </xdr:from>
        <xdr:to>
          <xdr:col>17</xdr:col>
          <xdr:colOff>542925</xdr:colOff>
          <xdr:row>89</xdr:row>
          <xdr:rowOff>361950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90</xdr:row>
          <xdr:rowOff>38100</xdr:rowOff>
        </xdr:from>
        <xdr:to>
          <xdr:col>17</xdr:col>
          <xdr:colOff>542925</xdr:colOff>
          <xdr:row>90</xdr:row>
          <xdr:rowOff>361950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91</xdr:row>
          <xdr:rowOff>38100</xdr:rowOff>
        </xdr:from>
        <xdr:to>
          <xdr:col>17</xdr:col>
          <xdr:colOff>542925</xdr:colOff>
          <xdr:row>91</xdr:row>
          <xdr:rowOff>361950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92</xdr:row>
          <xdr:rowOff>38100</xdr:rowOff>
        </xdr:from>
        <xdr:to>
          <xdr:col>17</xdr:col>
          <xdr:colOff>542925</xdr:colOff>
          <xdr:row>92</xdr:row>
          <xdr:rowOff>361950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93</xdr:row>
          <xdr:rowOff>38100</xdr:rowOff>
        </xdr:from>
        <xdr:to>
          <xdr:col>17</xdr:col>
          <xdr:colOff>542925</xdr:colOff>
          <xdr:row>93</xdr:row>
          <xdr:rowOff>361950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94</xdr:row>
          <xdr:rowOff>38100</xdr:rowOff>
        </xdr:from>
        <xdr:to>
          <xdr:col>17</xdr:col>
          <xdr:colOff>542925</xdr:colOff>
          <xdr:row>94</xdr:row>
          <xdr:rowOff>361950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95</xdr:row>
          <xdr:rowOff>38100</xdr:rowOff>
        </xdr:from>
        <xdr:to>
          <xdr:col>17</xdr:col>
          <xdr:colOff>542925</xdr:colOff>
          <xdr:row>95</xdr:row>
          <xdr:rowOff>361950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96</xdr:row>
          <xdr:rowOff>38100</xdr:rowOff>
        </xdr:from>
        <xdr:to>
          <xdr:col>17</xdr:col>
          <xdr:colOff>542925</xdr:colOff>
          <xdr:row>96</xdr:row>
          <xdr:rowOff>361950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97</xdr:row>
          <xdr:rowOff>38100</xdr:rowOff>
        </xdr:from>
        <xdr:to>
          <xdr:col>17</xdr:col>
          <xdr:colOff>542925</xdr:colOff>
          <xdr:row>97</xdr:row>
          <xdr:rowOff>361950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98</xdr:row>
          <xdr:rowOff>38100</xdr:rowOff>
        </xdr:from>
        <xdr:to>
          <xdr:col>17</xdr:col>
          <xdr:colOff>542925</xdr:colOff>
          <xdr:row>98</xdr:row>
          <xdr:rowOff>361950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99</xdr:row>
          <xdr:rowOff>38100</xdr:rowOff>
        </xdr:from>
        <xdr:to>
          <xdr:col>17</xdr:col>
          <xdr:colOff>542925</xdr:colOff>
          <xdr:row>99</xdr:row>
          <xdr:rowOff>361950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100</xdr:row>
          <xdr:rowOff>38100</xdr:rowOff>
        </xdr:from>
        <xdr:to>
          <xdr:col>17</xdr:col>
          <xdr:colOff>542925</xdr:colOff>
          <xdr:row>100</xdr:row>
          <xdr:rowOff>361950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101</xdr:row>
          <xdr:rowOff>38100</xdr:rowOff>
        </xdr:from>
        <xdr:to>
          <xdr:col>17</xdr:col>
          <xdr:colOff>542925</xdr:colOff>
          <xdr:row>101</xdr:row>
          <xdr:rowOff>361950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102</xdr:row>
          <xdr:rowOff>38100</xdr:rowOff>
        </xdr:from>
        <xdr:to>
          <xdr:col>17</xdr:col>
          <xdr:colOff>542925</xdr:colOff>
          <xdr:row>102</xdr:row>
          <xdr:rowOff>361950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103</xdr:row>
          <xdr:rowOff>38100</xdr:rowOff>
        </xdr:from>
        <xdr:to>
          <xdr:col>17</xdr:col>
          <xdr:colOff>542925</xdr:colOff>
          <xdr:row>103</xdr:row>
          <xdr:rowOff>361950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104</xdr:row>
          <xdr:rowOff>38100</xdr:rowOff>
        </xdr:from>
        <xdr:to>
          <xdr:col>17</xdr:col>
          <xdr:colOff>542925</xdr:colOff>
          <xdr:row>104</xdr:row>
          <xdr:rowOff>361950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105</xdr:row>
          <xdr:rowOff>38100</xdr:rowOff>
        </xdr:from>
        <xdr:to>
          <xdr:col>17</xdr:col>
          <xdr:colOff>542925</xdr:colOff>
          <xdr:row>105</xdr:row>
          <xdr:rowOff>361950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106</xdr:row>
          <xdr:rowOff>38100</xdr:rowOff>
        </xdr:from>
        <xdr:to>
          <xdr:col>17</xdr:col>
          <xdr:colOff>542925</xdr:colOff>
          <xdr:row>106</xdr:row>
          <xdr:rowOff>361950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107</xdr:row>
          <xdr:rowOff>38100</xdr:rowOff>
        </xdr:from>
        <xdr:to>
          <xdr:col>17</xdr:col>
          <xdr:colOff>542925</xdr:colOff>
          <xdr:row>107</xdr:row>
          <xdr:rowOff>361950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108</xdr:row>
          <xdr:rowOff>38100</xdr:rowOff>
        </xdr:from>
        <xdr:to>
          <xdr:col>17</xdr:col>
          <xdr:colOff>542925</xdr:colOff>
          <xdr:row>108</xdr:row>
          <xdr:rowOff>361950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109</xdr:row>
          <xdr:rowOff>38100</xdr:rowOff>
        </xdr:from>
        <xdr:to>
          <xdr:col>17</xdr:col>
          <xdr:colOff>542925</xdr:colOff>
          <xdr:row>109</xdr:row>
          <xdr:rowOff>361950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110</xdr:row>
          <xdr:rowOff>38100</xdr:rowOff>
        </xdr:from>
        <xdr:to>
          <xdr:col>17</xdr:col>
          <xdr:colOff>542925</xdr:colOff>
          <xdr:row>110</xdr:row>
          <xdr:rowOff>361950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111</xdr:row>
          <xdr:rowOff>38100</xdr:rowOff>
        </xdr:from>
        <xdr:to>
          <xdr:col>17</xdr:col>
          <xdr:colOff>542925</xdr:colOff>
          <xdr:row>111</xdr:row>
          <xdr:rowOff>361950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112</xdr:row>
          <xdr:rowOff>38100</xdr:rowOff>
        </xdr:from>
        <xdr:to>
          <xdr:col>17</xdr:col>
          <xdr:colOff>542925</xdr:colOff>
          <xdr:row>112</xdr:row>
          <xdr:rowOff>361950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113</xdr:row>
          <xdr:rowOff>38100</xdr:rowOff>
        </xdr:from>
        <xdr:to>
          <xdr:col>17</xdr:col>
          <xdr:colOff>542925</xdr:colOff>
          <xdr:row>113</xdr:row>
          <xdr:rowOff>361950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114</xdr:row>
          <xdr:rowOff>38100</xdr:rowOff>
        </xdr:from>
        <xdr:to>
          <xdr:col>17</xdr:col>
          <xdr:colOff>542925</xdr:colOff>
          <xdr:row>114</xdr:row>
          <xdr:rowOff>361950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115</xdr:row>
          <xdr:rowOff>38100</xdr:rowOff>
        </xdr:from>
        <xdr:to>
          <xdr:col>17</xdr:col>
          <xdr:colOff>542925</xdr:colOff>
          <xdr:row>115</xdr:row>
          <xdr:rowOff>361950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116</xdr:row>
          <xdr:rowOff>38100</xdr:rowOff>
        </xdr:from>
        <xdr:to>
          <xdr:col>17</xdr:col>
          <xdr:colOff>542925</xdr:colOff>
          <xdr:row>116</xdr:row>
          <xdr:rowOff>361950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117</xdr:row>
          <xdr:rowOff>38100</xdr:rowOff>
        </xdr:from>
        <xdr:to>
          <xdr:col>17</xdr:col>
          <xdr:colOff>542925</xdr:colOff>
          <xdr:row>117</xdr:row>
          <xdr:rowOff>361950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118</xdr:row>
          <xdr:rowOff>38100</xdr:rowOff>
        </xdr:from>
        <xdr:to>
          <xdr:col>17</xdr:col>
          <xdr:colOff>542925</xdr:colOff>
          <xdr:row>118</xdr:row>
          <xdr:rowOff>361950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119</xdr:row>
          <xdr:rowOff>38100</xdr:rowOff>
        </xdr:from>
        <xdr:to>
          <xdr:col>17</xdr:col>
          <xdr:colOff>542925</xdr:colOff>
          <xdr:row>119</xdr:row>
          <xdr:rowOff>361950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120</xdr:row>
          <xdr:rowOff>38100</xdr:rowOff>
        </xdr:from>
        <xdr:to>
          <xdr:col>17</xdr:col>
          <xdr:colOff>542925</xdr:colOff>
          <xdr:row>120</xdr:row>
          <xdr:rowOff>361950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121</xdr:row>
          <xdr:rowOff>38100</xdr:rowOff>
        </xdr:from>
        <xdr:to>
          <xdr:col>17</xdr:col>
          <xdr:colOff>542925</xdr:colOff>
          <xdr:row>121</xdr:row>
          <xdr:rowOff>361950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122</xdr:row>
          <xdr:rowOff>38100</xdr:rowOff>
        </xdr:from>
        <xdr:to>
          <xdr:col>17</xdr:col>
          <xdr:colOff>542925</xdr:colOff>
          <xdr:row>122</xdr:row>
          <xdr:rowOff>361950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123</xdr:row>
          <xdr:rowOff>38100</xdr:rowOff>
        </xdr:from>
        <xdr:to>
          <xdr:col>17</xdr:col>
          <xdr:colOff>542925</xdr:colOff>
          <xdr:row>123</xdr:row>
          <xdr:rowOff>361950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124</xdr:row>
          <xdr:rowOff>38100</xdr:rowOff>
        </xdr:from>
        <xdr:to>
          <xdr:col>17</xdr:col>
          <xdr:colOff>542925</xdr:colOff>
          <xdr:row>124</xdr:row>
          <xdr:rowOff>361950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125</xdr:row>
          <xdr:rowOff>38100</xdr:rowOff>
        </xdr:from>
        <xdr:to>
          <xdr:col>17</xdr:col>
          <xdr:colOff>542925</xdr:colOff>
          <xdr:row>125</xdr:row>
          <xdr:rowOff>361950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126</xdr:row>
          <xdr:rowOff>38100</xdr:rowOff>
        </xdr:from>
        <xdr:to>
          <xdr:col>17</xdr:col>
          <xdr:colOff>542925</xdr:colOff>
          <xdr:row>126</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127</xdr:row>
          <xdr:rowOff>38100</xdr:rowOff>
        </xdr:from>
        <xdr:to>
          <xdr:col>17</xdr:col>
          <xdr:colOff>542925</xdr:colOff>
          <xdr:row>127</xdr:row>
          <xdr:rowOff>361950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128</xdr:row>
          <xdr:rowOff>38100</xdr:rowOff>
        </xdr:from>
        <xdr:to>
          <xdr:col>17</xdr:col>
          <xdr:colOff>542925</xdr:colOff>
          <xdr:row>128</xdr:row>
          <xdr:rowOff>361950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129</xdr:row>
          <xdr:rowOff>38100</xdr:rowOff>
        </xdr:from>
        <xdr:to>
          <xdr:col>17</xdr:col>
          <xdr:colOff>542925</xdr:colOff>
          <xdr:row>129</xdr:row>
          <xdr:rowOff>361950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130</xdr:row>
          <xdr:rowOff>38100</xdr:rowOff>
        </xdr:from>
        <xdr:to>
          <xdr:col>17</xdr:col>
          <xdr:colOff>542925</xdr:colOff>
          <xdr:row>130</xdr:row>
          <xdr:rowOff>361950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131</xdr:row>
          <xdr:rowOff>38100</xdr:rowOff>
        </xdr:from>
        <xdr:to>
          <xdr:col>17</xdr:col>
          <xdr:colOff>542925</xdr:colOff>
          <xdr:row>131</xdr:row>
          <xdr:rowOff>361950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132</xdr:row>
          <xdr:rowOff>38100</xdr:rowOff>
        </xdr:from>
        <xdr:to>
          <xdr:col>17</xdr:col>
          <xdr:colOff>542925</xdr:colOff>
          <xdr:row>132</xdr:row>
          <xdr:rowOff>361950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133</xdr:row>
          <xdr:rowOff>38100</xdr:rowOff>
        </xdr:from>
        <xdr:to>
          <xdr:col>17</xdr:col>
          <xdr:colOff>542925</xdr:colOff>
          <xdr:row>133</xdr:row>
          <xdr:rowOff>361950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134</xdr:row>
          <xdr:rowOff>38100</xdr:rowOff>
        </xdr:from>
        <xdr:to>
          <xdr:col>17</xdr:col>
          <xdr:colOff>542925</xdr:colOff>
          <xdr:row>134</xdr:row>
          <xdr:rowOff>361950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135</xdr:row>
          <xdr:rowOff>38100</xdr:rowOff>
        </xdr:from>
        <xdr:to>
          <xdr:col>17</xdr:col>
          <xdr:colOff>542925</xdr:colOff>
          <xdr:row>135</xdr:row>
          <xdr:rowOff>361950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136</xdr:row>
          <xdr:rowOff>38100</xdr:rowOff>
        </xdr:from>
        <xdr:to>
          <xdr:col>17</xdr:col>
          <xdr:colOff>542925</xdr:colOff>
          <xdr:row>136</xdr:row>
          <xdr:rowOff>361950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137</xdr:row>
          <xdr:rowOff>38100</xdr:rowOff>
        </xdr:from>
        <xdr:to>
          <xdr:col>17</xdr:col>
          <xdr:colOff>542925</xdr:colOff>
          <xdr:row>137</xdr:row>
          <xdr:rowOff>361950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138</xdr:row>
          <xdr:rowOff>38100</xdr:rowOff>
        </xdr:from>
        <xdr:to>
          <xdr:col>17</xdr:col>
          <xdr:colOff>542925</xdr:colOff>
          <xdr:row>138</xdr:row>
          <xdr:rowOff>361950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139</xdr:row>
          <xdr:rowOff>38100</xdr:rowOff>
        </xdr:from>
        <xdr:to>
          <xdr:col>17</xdr:col>
          <xdr:colOff>542925</xdr:colOff>
          <xdr:row>139</xdr:row>
          <xdr:rowOff>361950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140</xdr:row>
          <xdr:rowOff>38100</xdr:rowOff>
        </xdr:from>
        <xdr:to>
          <xdr:col>17</xdr:col>
          <xdr:colOff>542925</xdr:colOff>
          <xdr:row>140</xdr:row>
          <xdr:rowOff>361950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141</xdr:row>
          <xdr:rowOff>38100</xdr:rowOff>
        </xdr:from>
        <xdr:to>
          <xdr:col>17</xdr:col>
          <xdr:colOff>542925</xdr:colOff>
          <xdr:row>141</xdr:row>
          <xdr:rowOff>361950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142</xdr:row>
          <xdr:rowOff>38100</xdr:rowOff>
        </xdr:from>
        <xdr:to>
          <xdr:col>17</xdr:col>
          <xdr:colOff>542925</xdr:colOff>
          <xdr:row>142</xdr:row>
          <xdr:rowOff>361950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143</xdr:row>
          <xdr:rowOff>38100</xdr:rowOff>
        </xdr:from>
        <xdr:to>
          <xdr:col>17</xdr:col>
          <xdr:colOff>542925</xdr:colOff>
          <xdr:row>143</xdr:row>
          <xdr:rowOff>361950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144</xdr:row>
          <xdr:rowOff>38100</xdr:rowOff>
        </xdr:from>
        <xdr:to>
          <xdr:col>17</xdr:col>
          <xdr:colOff>542925</xdr:colOff>
          <xdr:row>144</xdr:row>
          <xdr:rowOff>361950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145</xdr:row>
          <xdr:rowOff>38100</xdr:rowOff>
        </xdr:from>
        <xdr:to>
          <xdr:col>17</xdr:col>
          <xdr:colOff>542925</xdr:colOff>
          <xdr:row>145</xdr:row>
          <xdr:rowOff>361950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146</xdr:row>
          <xdr:rowOff>38100</xdr:rowOff>
        </xdr:from>
        <xdr:to>
          <xdr:col>17</xdr:col>
          <xdr:colOff>542925</xdr:colOff>
          <xdr:row>146</xdr:row>
          <xdr:rowOff>361950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147</xdr:row>
          <xdr:rowOff>38100</xdr:rowOff>
        </xdr:from>
        <xdr:to>
          <xdr:col>17</xdr:col>
          <xdr:colOff>542925</xdr:colOff>
          <xdr:row>147</xdr:row>
          <xdr:rowOff>361950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148</xdr:row>
          <xdr:rowOff>38100</xdr:rowOff>
        </xdr:from>
        <xdr:to>
          <xdr:col>17</xdr:col>
          <xdr:colOff>542925</xdr:colOff>
          <xdr:row>148</xdr:row>
          <xdr:rowOff>361950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149</xdr:row>
          <xdr:rowOff>38100</xdr:rowOff>
        </xdr:from>
        <xdr:to>
          <xdr:col>17</xdr:col>
          <xdr:colOff>542925</xdr:colOff>
          <xdr:row>149</xdr:row>
          <xdr:rowOff>361950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150</xdr:row>
          <xdr:rowOff>38100</xdr:rowOff>
        </xdr:from>
        <xdr:to>
          <xdr:col>17</xdr:col>
          <xdr:colOff>542925</xdr:colOff>
          <xdr:row>150</xdr:row>
          <xdr:rowOff>361950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151</xdr:row>
          <xdr:rowOff>38100</xdr:rowOff>
        </xdr:from>
        <xdr:to>
          <xdr:col>17</xdr:col>
          <xdr:colOff>542925</xdr:colOff>
          <xdr:row>151</xdr:row>
          <xdr:rowOff>361950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152</xdr:row>
          <xdr:rowOff>38100</xdr:rowOff>
        </xdr:from>
        <xdr:to>
          <xdr:col>17</xdr:col>
          <xdr:colOff>542925</xdr:colOff>
          <xdr:row>152</xdr:row>
          <xdr:rowOff>361950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153</xdr:row>
          <xdr:rowOff>38100</xdr:rowOff>
        </xdr:from>
        <xdr:to>
          <xdr:col>17</xdr:col>
          <xdr:colOff>542925</xdr:colOff>
          <xdr:row>153</xdr:row>
          <xdr:rowOff>361950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154</xdr:row>
          <xdr:rowOff>38100</xdr:rowOff>
        </xdr:from>
        <xdr:to>
          <xdr:col>17</xdr:col>
          <xdr:colOff>542925</xdr:colOff>
          <xdr:row>154</xdr:row>
          <xdr:rowOff>361950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155</xdr:row>
          <xdr:rowOff>38100</xdr:rowOff>
        </xdr:from>
        <xdr:to>
          <xdr:col>17</xdr:col>
          <xdr:colOff>542925</xdr:colOff>
          <xdr:row>155</xdr:row>
          <xdr:rowOff>361950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156</xdr:row>
          <xdr:rowOff>38100</xdr:rowOff>
        </xdr:from>
        <xdr:to>
          <xdr:col>17</xdr:col>
          <xdr:colOff>542925</xdr:colOff>
          <xdr:row>156</xdr:row>
          <xdr:rowOff>361950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157</xdr:row>
          <xdr:rowOff>38100</xdr:rowOff>
        </xdr:from>
        <xdr:to>
          <xdr:col>17</xdr:col>
          <xdr:colOff>542925</xdr:colOff>
          <xdr:row>157</xdr:row>
          <xdr:rowOff>361950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158</xdr:row>
          <xdr:rowOff>38100</xdr:rowOff>
        </xdr:from>
        <xdr:to>
          <xdr:col>17</xdr:col>
          <xdr:colOff>542925</xdr:colOff>
          <xdr:row>158</xdr:row>
          <xdr:rowOff>361950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159</xdr:row>
          <xdr:rowOff>38100</xdr:rowOff>
        </xdr:from>
        <xdr:to>
          <xdr:col>17</xdr:col>
          <xdr:colOff>542925</xdr:colOff>
          <xdr:row>159</xdr:row>
          <xdr:rowOff>361950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160</xdr:row>
          <xdr:rowOff>38100</xdr:rowOff>
        </xdr:from>
        <xdr:to>
          <xdr:col>17</xdr:col>
          <xdr:colOff>542925</xdr:colOff>
          <xdr:row>160</xdr:row>
          <xdr:rowOff>361950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161</xdr:row>
          <xdr:rowOff>38100</xdr:rowOff>
        </xdr:from>
        <xdr:to>
          <xdr:col>17</xdr:col>
          <xdr:colOff>542925</xdr:colOff>
          <xdr:row>161</xdr:row>
          <xdr:rowOff>361950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162</xdr:row>
          <xdr:rowOff>38100</xdr:rowOff>
        </xdr:from>
        <xdr:to>
          <xdr:col>17</xdr:col>
          <xdr:colOff>542925</xdr:colOff>
          <xdr:row>162</xdr:row>
          <xdr:rowOff>361950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163</xdr:row>
          <xdr:rowOff>38100</xdr:rowOff>
        </xdr:from>
        <xdr:to>
          <xdr:col>17</xdr:col>
          <xdr:colOff>542925</xdr:colOff>
          <xdr:row>163</xdr:row>
          <xdr:rowOff>361950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164</xdr:row>
          <xdr:rowOff>38100</xdr:rowOff>
        </xdr:from>
        <xdr:to>
          <xdr:col>17</xdr:col>
          <xdr:colOff>542925</xdr:colOff>
          <xdr:row>164</xdr:row>
          <xdr:rowOff>361950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165</xdr:row>
          <xdr:rowOff>38100</xdr:rowOff>
        </xdr:from>
        <xdr:to>
          <xdr:col>17</xdr:col>
          <xdr:colOff>542925</xdr:colOff>
          <xdr:row>165</xdr:row>
          <xdr:rowOff>361950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166</xdr:row>
          <xdr:rowOff>38100</xdr:rowOff>
        </xdr:from>
        <xdr:to>
          <xdr:col>17</xdr:col>
          <xdr:colOff>542925</xdr:colOff>
          <xdr:row>166</xdr:row>
          <xdr:rowOff>361950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167</xdr:row>
          <xdr:rowOff>38100</xdr:rowOff>
        </xdr:from>
        <xdr:to>
          <xdr:col>17</xdr:col>
          <xdr:colOff>542925</xdr:colOff>
          <xdr:row>167</xdr:row>
          <xdr:rowOff>361950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168</xdr:row>
          <xdr:rowOff>38100</xdr:rowOff>
        </xdr:from>
        <xdr:to>
          <xdr:col>17</xdr:col>
          <xdr:colOff>542925</xdr:colOff>
          <xdr:row>168</xdr:row>
          <xdr:rowOff>361950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169</xdr:row>
          <xdr:rowOff>38100</xdr:rowOff>
        </xdr:from>
        <xdr:to>
          <xdr:col>17</xdr:col>
          <xdr:colOff>542925</xdr:colOff>
          <xdr:row>169</xdr:row>
          <xdr:rowOff>361950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170</xdr:row>
          <xdr:rowOff>38100</xdr:rowOff>
        </xdr:from>
        <xdr:to>
          <xdr:col>17</xdr:col>
          <xdr:colOff>542925</xdr:colOff>
          <xdr:row>170</xdr:row>
          <xdr:rowOff>361950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171</xdr:row>
          <xdr:rowOff>38100</xdr:rowOff>
        </xdr:from>
        <xdr:to>
          <xdr:col>17</xdr:col>
          <xdr:colOff>542925</xdr:colOff>
          <xdr:row>171</xdr:row>
          <xdr:rowOff>361950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172</xdr:row>
          <xdr:rowOff>38100</xdr:rowOff>
        </xdr:from>
        <xdr:to>
          <xdr:col>17</xdr:col>
          <xdr:colOff>542925</xdr:colOff>
          <xdr:row>172</xdr:row>
          <xdr:rowOff>361950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173</xdr:row>
          <xdr:rowOff>38100</xdr:rowOff>
        </xdr:from>
        <xdr:to>
          <xdr:col>17</xdr:col>
          <xdr:colOff>542925</xdr:colOff>
          <xdr:row>173</xdr:row>
          <xdr:rowOff>361950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174</xdr:row>
          <xdr:rowOff>38100</xdr:rowOff>
        </xdr:from>
        <xdr:to>
          <xdr:col>17</xdr:col>
          <xdr:colOff>542925</xdr:colOff>
          <xdr:row>174</xdr:row>
          <xdr:rowOff>361950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175</xdr:row>
          <xdr:rowOff>38100</xdr:rowOff>
        </xdr:from>
        <xdr:to>
          <xdr:col>17</xdr:col>
          <xdr:colOff>542925</xdr:colOff>
          <xdr:row>175</xdr:row>
          <xdr:rowOff>361950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176</xdr:row>
          <xdr:rowOff>38100</xdr:rowOff>
        </xdr:from>
        <xdr:to>
          <xdr:col>17</xdr:col>
          <xdr:colOff>542925</xdr:colOff>
          <xdr:row>176</xdr:row>
          <xdr:rowOff>361950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177</xdr:row>
          <xdr:rowOff>38100</xdr:rowOff>
        </xdr:from>
        <xdr:to>
          <xdr:col>17</xdr:col>
          <xdr:colOff>542925</xdr:colOff>
          <xdr:row>177</xdr:row>
          <xdr:rowOff>361950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178</xdr:row>
          <xdr:rowOff>38100</xdr:rowOff>
        </xdr:from>
        <xdr:to>
          <xdr:col>17</xdr:col>
          <xdr:colOff>542925</xdr:colOff>
          <xdr:row>178</xdr:row>
          <xdr:rowOff>361950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179</xdr:row>
          <xdr:rowOff>38100</xdr:rowOff>
        </xdr:from>
        <xdr:to>
          <xdr:col>17</xdr:col>
          <xdr:colOff>542925</xdr:colOff>
          <xdr:row>179</xdr:row>
          <xdr:rowOff>361950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180</xdr:row>
          <xdr:rowOff>38100</xdr:rowOff>
        </xdr:from>
        <xdr:to>
          <xdr:col>17</xdr:col>
          <xdr:colOff>542925</xdr:colOff>
          <xdr:row>180</xdr:row>
          <xdr:rowOff>361950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181</xdr:row>
          <xdr:rowOff>38100</xdr:rowOff>
        </xdr:from>
        <xdr:to>
          <xdr:col>17</xdr:col>
          <xdr:colOff>542925</xdr:colOff>
          <xdr:row>181</xdr:row>
          <xdr:rowOff>361950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182</xdr:row>
          <xdr:rowOff>38100</xdr:rowOff>
        </xdr:from>
        <xdr:to>
          <xdr:col>17</xdr:col>
          <xdr:colOff>542925</xdr:colOff>
          <xdr:row>182</xdr:row>
          <xdr:rowOff>361950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183</xdr:row>
          <xdr:rowOff>38100</xdr:rowOff>
        </xdr:from>
        <xdr:to>
          <xdr:col>17</xdr:col>
          <xdr:colOff>542925</xdr:colOff>
          <xdr:row>183</xdr:row>
          <xdr:rowOff>361950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184</xdr:row>
          <xdr:rowOff>38100</xdr:rowOff>
        </xdr:from>
        <xdr:to>
          <xdr:col>17</xdr:col>
          <xdr:colOff>542925</xdr:colOff>
          <xdr:row>184</xdr:row>
          <xdr:rowOff>361950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185</xdr:row>
          <xdr:rowOff>38100</xdr:rowOff>
        </xdr:from>
        <xdr:to>
          <xdr:col>17</xdr:col>
          <xdr:colOff>542925</xdr:colOff>
          <xdr:row>185</xdr:row>
          <xdr:rowOff>361950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186</xdr:row>
          <xdr:rowOff>38100</xdr:rowOff>
        </xdr:from>
        <xdr:to>
          <xdr:col>17</xdr:col>
          <xdr:colOff>542925</xdr:colOff>
          <xdr:row>186</xdr:row>
          <xdr:rowOff>361950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187</xdr:row>
          <xdr:rowOff>38100</xdr:rowOff>
        </xdr:from>
        <xdr:to>
          <xdr:col>17</xdr:col>
          <xdr:colOff>542925</xdr:colOff>
          <xdr:row>187</xdr:row>
          <xdr:rowOff>361950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188</xdr:row>
          <xdr:rowOff>38100</xdr:rowOff>
        </xdr:from>
        <xdr:to>
          <xdr:col>17</xdr:col>
          <xdr:colOff>542925</xdr:colOff>
          <xdr:row>188</xdr:row>
          <xdr:rowOff>361950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189</xdr:row>
          <xdr:rowOff>38100</xdr:rowOff>
        </xdr:from>
        <xdr:to>
          <xdr:col>17</xdr:col>
          <xdr:colOff>542925</xdr:colOff>
          <xdr:row>189</xdr:row>
          <xdr:rowOff>361950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190</xdr:row>
          <xdr:rowOff>38100</xdr:rowOff>
        </xdr:from>
        <xdr:to>
          <xdr:col>17</xdr:col>
          <xdr:colOff>542925</xdr:colOff>
          <xdr:row>190</xdr:row>
          <xdr:rowOff>361950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191</xdr:row>
          <xdr:rowOff>38100</xdr:rowOff>
        </xdr:from>
        <xdr:to>
          <xdr:col>17</xdr:col>
          <xdr:colOff>542925</xdr:colOff>
          <xdr:row>191</xdr:row>
          <xdr:rowOff>361950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192</xdr:row>
          <xdr:rowOff>38100</xdr:rowOff>
        </xdr:from>
        <xdr:to>
          <xdr:col>17</xdr:col>
          <xdr:colOff>542925</xdr:colOff>
          <xdr:row>192</xdr:row>
          <xdr:rowOff>361950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193</xdr:row>
          <xdr:rowOff>38100</xdr:rowOff>
        </xdr:from>
        <xdr:to>
          <xdr:col>17</xdr:col>
          <xdr:colOff>542925</xdr:colOff>
          <xdr:row>193</xdr:row>
          <xdr:rowOff>361950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194</xdr:row>
          <xdr:rowOff>38100</xdr:rowOff>
        </xdr:from>
        <xdr:to>
          <xdr:col>17</xdr:col>
          <xdr:colOff>542925</xdr:colOff>
          <xdr:row>194</xdr:row>
          <xdr:rowOff>361950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195</xdr:row>
          <xdr:rowOff>38100</xdr:rowOff>
        </xdr:from>
        <xdr:to>
          <xdr:col>17</xdr:col>
          <xdr:colOff>542925</xdr:colOff>
          <xdr:row>195</xdr:row>
          <xdr:rowOff>361950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196</xdr:row>
          <xdr:rowOff>38100</xdr:rowOff>
        </xdr:from>
        <xdr:to>
          <xdr:col>17</xdr:col>
          <xdr:colOff>542925</xdr:colOff>
          <xdr:row>196</xdr:row>
          <xdr:rowOff>361950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197</xdr:row>
          <xdr:rowOff>38100</xdr:rowOff>
        </xdr:from>
        <xdr:to>
          <xdr:col>17</xdr:col>
          <xdr:colOff>542925</xdr:colOff>
          <xdr:row>197</xdr:row>
          <xdr:rowOff>361950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198</xdr:row>
          <xdr:rowOff>38100</xdr:rowOff>
        </xdr:from>
        <xdr:to>
          <xdr:col>17</xdr:col>
          <xdr:colOff>542925</xdr:colOff>
          <xdr:row>198</xdr:row>
          <xdr:rowOff>361950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199</xdr:row>
          <xdr:rowOff>38100</xdr:rowOff>
        </xdr:from>
        <xdr:to>
          <xdr:col>17</xdr:col>
          <xdr:colOff>542925</xdr:colOff>
          <xdr:row>199</xdr:row>
          <xdr:rowOff>361950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200</xdr:row>
          <xdr:rowOff>38100</xdr:rowOff>
        </xdr:from>
        <xdr:to>
          <xdr:col>17</xdr:col>
          <xdr:colOff>542925</xdr:colOff>
          <xdr:row>200</xdr:row>
          <xdr:rowOff>361950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201</xdr:row>
          <xdr:rowOff>38100</xdr:rowOff>
        </xdr:from>
        <xdr:to>
          <xdr:col>17</xdr:col>
          <xdr:colOff>542925</xdr:colOff>
          <xdr:row>201</xdr:row>
          <xdr:rowOff>361950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202</xdr:row>
          <xdr:rowOff>38100</xdr:rowOff>
        </xdr:from>
        <xdr:to>
          <xdr:col>17</xdr:col>
          <xdr:colOff>542925</xdr:colOff>
          <xdr:row>202</xdr:row>
          <xdr:rowOff>361950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203</xdr:row>
          <xdr:rowOff>38100</xdr:rowOff>
        </xdr:from>
        <xdr:to>
          <xdr:col>17</xdr:col>
          <xdr:colOff>542925</xdr:colOff>
          <xdr:row>203</xdr:row>
          <xdr:rowOff>361950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204</xdr:row>
          <xdr:rowOff>38100</xdr:rowOff>
        </xdr:from>
        <xdr:to>
          <xdr:col>17</xdr:col>
          <xdr:colOff>542925</xdr:colOff>
          <xdr:row>204</xdr:row>
          <xdr:rowOff>361950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205</xdr:row>
          <xdr:rowOff>38100</xdr:rowOff>
        </xdr:from>
        <xdr:to>
          <xdr:col>17</xdr:col>
          <xdr:colOff>542925</xdr:colOff>
          <xdr:row>205</xdr:row>
          <xdr:rowOff>361950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206</xdr:row>
          <xdr:rowOff>38100</xdr:rowOff>
        </xdr:from>
        <xdr:to>
          <xdr:col>17</xdr:col>
          <xdr:colOff>542925</xdr:colOff>
          <xdr:row>206</xdr:row>
          <xdr:rowOff>361950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207</xdr:row>
          <xdr:rowOff>38100</xdr:rowOff>
        </xdr:from>
        <xdr:to>
          <xdr:col>17</xdr:col>
          <xdr:colOff>542925</xdr:colOff>
          <xdr:row>207</xdr:row>
          <xdr:rowOff>361950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208</xdr:row>
          <xdr:rowOff>38100</xdr:rowOff>
        </xdr:from>
        <xdr:to>
          <xdr:col>17</xdr:col>
          <xdr:colOff>542925</xdr:colOff>
          <xdr:row>208</xdr:row>
          <xdr:rowOff>361950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209</xdr:row>
          <xdr:rowOff>38100</xdr:rowOff>
        </xdr:from>
        <xdr:to>
          <xdr:col>17</xdr:col>
          <xdr:colOff>542925</xdr:colOff>
          <xdr:row>209</xdr:row>
          <xdr:rowOff>361950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210</xdr:row>
          <xdr:rowOff>38100</xdr:rowOff>
        </xdr:from>
        <xdr:to>
          <xdr:col>17</xdr:col>
          <xdr:colOff>542925</xdr:colOff>
          <xdr:row>210</xdr:row>
          <xdr:rowOff>361950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211</xdr:row>
          <xdr:rowOff>38100</xdr:rowOff>
        </xdr:from>
        <xdr:to>
          <xdr:col>17</xdr:col>
          <xdr:colOff>542925</xdr:colOff>
          <xdr:row>211</xdr:row>
          <xdr:rowOff>361950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212</xdr:row>
          <xdr:rowOff>38100</xdr:rowOff>
        </xdr:from>
        <xdr:to>
          <xdr:col>17</xdr:col>
          <xdr:colOff>542925</xdr:colOff>
          <xdr:row>212</xdr:row>
          <xdr:rowOff>361950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213</xdr:row>
          <xdr:rowOff>38100</xdr:rowOff>
        </xdr:from>
        <xdr:to>
          <xdr:col>17</xdr:col>
          <xdr:colOff>542925</xdr:colOff>
          <xdr:row>213</xdr:row>
          <xdr:rowOff>361950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214</xdr:row>
          <xdr:rowOff>38100</xdr:rowOff>
        </xdr:from>
        <xdr:to>
          <xdr:col>17</xdr:col>
          <xdr:colOff>542925</xdr:colOff>
          <xdr:row>214</xdr:row>
          <xdr:rowOff>361950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215</xdr:row>
          <xdr:rowOff>38100</xdr:rowOff>
        </xdr:from>
        <xdr:to>
          <xdr:col>17</xdr:col>
          <xdr:colOff>542925</xdr:colOff>
          <xdr:row>215</xdr:row>
          <xdr:rowOff>361950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216</xdr:row>
          <xdr:rowOff>38100</xdr:rowOff>
        </xdr:from>
        <xdr:to>
          <xdr:col>17</xdr:col>
          <xdr:colOff>542925</xdr:colOff>
          <xdr:row>216</xdr:row>
          <xdr:rowOff>361950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217</xdr:row>
          <xdr:rowOff>38100</xdr:rowOff>
        </xdr:from>
        <xdr:to>
          <xdr:col>17</xdr:col>
          <xdr:colOff>542925</xdr:colOff>
          <xdr:row>217</xdr:row>
          <xdr:rowOff>361950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218</xdr:row>
          <xdr:rowOff>38100</xdr:rowOff>
        </xdr:from>
        <xdr:to>
          <xdr:col>17</xdr:col>
          <xdr:colOff>542925</xdr:colOff>
          <xdr:row>218</xdr:row>
          <xdr:rowOff>361950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219</xdr:row>
          <xdr:rowOff>38100</xdr:rowOff>
        </xdr:from>
        <xdr:to>
          <xdr:col>17</xdr:col>
          <xdr:colOff>542925</xdr:colOff>
          <xdr:row>219</xdr:row>
          <xdr:rowOff>361950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220</xdr:row>
          <xdr:rowOff>38100</xdr:rowOff>
        </xdr:from>
        <xdr:to>
          <xdr:col>17</xdr:col>
          <xdr:colOff>542925</xdr:colOff>
          <xdr:row>220</xdr:row>
          <xdr:rowOff>361950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221</xdr:row>
          <xdr:rowOff>38100</xdr:rowOff>
        </xdr:from>
        <xdr:to>
          <xdr:col>17</xdr:col>
          <xdr:colOff>542925</xdr:colOff>
          <xdr:row>221</xdr:row>
          <xdr:rowOff>361950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222</xdr:row>
          <xdr:rowOff>38100</xdr:rowOff>
        </xdr:from>
        <xdr:to>
          <xdr:col>17</xdr:col>
          <xdr:colOff>542925</xdr:colOff>
          <xdr:row>222</xdr:row>
          <xdr:rowOff>361950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223</xdr:row>
          <xdr:rowOff>38100</xdr:rowOff>
        </xdr:from>
        <xdr:to>
          <xdr:col>17</xdr:col>
          <xdr:colOff>542925</xdr:colOff>
          <xdr:row>223</xdr:row>
          <xdr:rowOff>361950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224</xdr:row>
          <xdr:rowOff>38100</xdr:rowOff>
        </xdr:from>
        <xdr:to>
          <xdr:col>17</xdr:col>
          <xdr:colOff>542925</xdr:colOff>
          <xdr:row>224</xdr:row>
          <xdr:rowOff>361950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225</xdr:row>
          <xdr:rowOff>38100</xdr:rowOff>
        </xdr:from>
        <xdr:to>
          <xdr:col>17</xdr:col>
          <xdr:colOff>542925</xdr:colOff>
          <xdr:row>225</xdr:row>
          <xdr:rowOff>361950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226</xdr:row>
          <xdr:rowOff>38100</xdr:rowOff>
        </xdr:from>
        <xdr:to>
          <xdr:col>17</xdr:col>
          <xdr:colOff>542925</xdr:colOff>
          <xdr:row>226</xdr:row>
          <xdr:rowOff>361950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227</xdr:row>
          <xdr:rowOff>38100</xdr:rowOff>
        </xdr:from>
        <xdr:to>
          <xdr:col>17</xdr:col>
          <xdr:colOff>542925</xdr:colOff>
          <xdr:row>227</xdr:row>
          <xdr:rowOff>361950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228</xdr:row>
          <xdr:rowOff>38100</xdr:rowOff>
        </xdr:from>
        <xdr:to>
          <xdr:col>17</xdr:col>
          <xdr:colOff>542925</xdr:colOff>
          <xdr:row>228</xdr:row>
          <xdr:rowOff>361950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229</xdr:row>
          <xdr:rowOff>38100</xdr:rowOff>
        </xdr:from>
        <xdr:to>
          <xdr:col>17</xdr:col>
          <xdr:colOff>542925</xdr:colOff>
          <xdr:row>229</xdr:row>
          <xdr:rowOff>361950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230</xdr:row>
          <xdr:rowOff>38100</xdr:rowOff>
        </xdr:from>
        <xdr:to>
          <xdr:col>17</xdr:col>
          <xdr:colOff>542925</xdr:colOff>
          <xdr:row>230</xdr:row>
          <xdr:rowOff>361950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231</xdr:row>
          <xdr:rowOff>38100</xdr:rowOff>
        </xdr:from>
        <xdr:to>
          <xdr:col>17</xdr:col>
          <xdr:colOff>542925</xdr:colOff>
          <xdr:row>231</xdr:row>
          <xdr:rowOff>361950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232</xdr:row>
          <xdr:rowOff>38100</xdr:rowOff>
        </xdr:from>
        <xdr:to>
          <xdr:col>17</xdr:col>
          <xdr:colOff>542925</xdr:colOff>
          <xdr:row>232</xdr:row>
          <xdr:rowOff>361950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233</xdr:row>
          <xdr:rowOff>38100</xdr:rowOff>
        </xdr:from>
        <xdr:to>
          <xdr:col>17</xdr:col>
          <xdr:colOff>542925</xdr:colOff>
          <xdr:row>233</xdr:row>
          <xdr:rowOff>361950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234</xdr:row>
          <xdr:rowOff>38100</xdr:rowOff>
        </xdr:from>
        <xdr:to>
          <xdr:col>17</xdr:col>
          <xdr:colOff>542925</xdr:colOff>
          <xdr:row>234</xdr:row>
          <xdr:rowOff>361950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235</xdr:row>
          <xdr:rowOff>38100</xdr:rowOff>
        </xdr:from>
        <xdr:to>
          <xdr:col>17</xdr:col>
          <xdr:colOff>542925</xdr:colOff>
          <xdr:row>235</xdr:row>
          <xdr:rowOff>361950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236</xdr:row>
          <xdr:rowOff>38100</xdr:rowOff>
        </xdr:from>
        <xdr:to>
          <xdr:col>17</xdr:col>
          <xdr:colOff>542925</xdr:colOff>
          <xdr:row>236</xdr:row>
          <xdr:rowOff>361950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237</xdr:row>
          <xdr:rowOff>38100</xdr:rowOff>
        </xdr:from>
        <xdr:to>
          <xdr:col>17</xdr:col>
          <xdr:colOff>542925</xdr:colOff>
          <xdr:row>237</xdr:row>
          <xdr:rowOff>361950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238</xdr:row>
          <xdr:rowOff>38100</xdr:rowOff>
        </xdr:from>
        <xdr:to>
          <xdr:col>17</xdr:col>
          <xdr:colOff>542925</xdr:colOff>
          <xdr:row>238</xdr:row>
          <xdr:rowOff>361950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239</xdr:row>
          <xdr:rowOff>38100</xdr:rowOff>
        </xdr:from>
        <xdr:to>
          <xdr:col>17</xdr:col>
          <xdr:colOff>542925</xdr:colOff>
          <xdr:row>239</xdr:row>
          <xdr:rowOff>361950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240</xdr:row>
          <xdr:rowOff>38100</xdr:rowOff>
        </xdr:from>
        <xdr:to>
          <xdr:col>17</xdr:col>
          <xdr:colOff>542925</xdr:colOff>
          <xdr:row>240</xdr:row>
          <xdr:rowOff>361950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241</xdr:row>
          <xdr:rowOff>38100</xdr:rowOff>
        </xdr:from>
        <xdr:to>
          <xdr:col>17</xdr:col>
          <xdr:colOff>542925</xdr:colOff>
          <xdr:row>241</xdr:row>
          <xdr:rowOff>361950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242</xdr:row>
          <xdr:rowOff>38100</xdr:rowOff>
        </xdr:from>
        <xdr:to>
          <xdr:col>17</xdr:col>
          <xdr:colOff>542925</xdr:colOff>
          <xdr:row>242</xdr:row>
          <xdr:rowOff>361950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243</xdr:row>
          <xdr:rowOff>38100</xdr:rowOff>
        </xdr:from>
        <xdr:to>
          <xdr:col>17</xdr:col>
          <xdr:colOff>542925</xdr:colOff>
          <xdr:row>243</xdr:row>
          <xdr:rowOff>361950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244</xdr:row>
          <xdr:rowOff>38100</xdr:rowOff>
        </xdr:from>
        <xdr:to>
          <xdr:col>17</xdr:col>
          <xdr:colOff>542925</xdr:colOff>
          <xdr:row>244</xdr:row>
          <xdr:rowOff>361950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245</xdr:row>
          <xdr:rowOff>38100</xdr:rowOff>
        </xdr:from>
        <xdr:to>
          <xdr:col>17</xdr:col>
          <xdr:colOff>542925</xdr:colOff>
          <xdr:row>245</xdr:row>
          <xdr:rowOff>361950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246</xdr:row>
          <xdr:rowOff>38100</xdr:rowOff>
        </xdr:from>
        <xdr:to>
          <xdr:col>17</xdr:col>
          <xdr:colOff>542925</xdr:colOff>
          <xdr:row>246</xdr:row>
          <xdr:rowOff>361950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247</xdr:row>
          <xdr:rowOff>38100</xdr:rowOff>
        </xdr:from>
        <xdr:to>
          <xdr:col>17</xdr:col>
          <xdr:colOff>542925</xdr:colOff>
          <xdr:row>247</xdr:row>
          <xdr:rowOff>361950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248</xdr:row>
          <xdr:rowOff>38100</xdr:rowOff>
        </xdr:from>
        <xdr:to>
          <xdr:col>17</xdr:col>
          <xdr:colOff>542925</xdr:colOff>
          <xdr:row>248</xdr:row>
          <xdr:rowOff>361950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249</xdr:row>
          <xdr:rowOff>38100</xdr:rowOff>
        </xdr:from>
        <xdr:to>
          <xdr:col>17</xdr:col>
          <xdr:colOff>542925</xdr:colOff>
          <xdr:row>249</xdr:row>
          <xdr:rowOff>361950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250</xdr:row>
          <xdr:rowOff>38100</xdr:rowOff>
        </xdr:from>
        <xdr:to>
          <xdr:col>17</xdr:col>
          <xdr:colOff>542925</xdr:colOff>
          <xdr:row>250</xdr:row>
          <xdr:rowOff>361950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251</xdr:row>
          <xdr:rowOff>38100</xdr:rowOff>
        </xdr:from>
        <xdr:to>
          <xdr:col>17</xdr:col>
          <xdr:colOff>542925</xdr:colOff>
          <xdr:row>251</xdr:row>
          <xdr:rowOff>361950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252</xdr:row>
          <xdr:rowOff>38100</xdr:rowOff>
        </xdr:from>
        <xdr:to>
          <xdr:col>17</xdr:col>
          <xdr:colOff>542925</xdr:colOff>
          <xdr:row>252</xdr:row>
          <xdr:rowOff>361950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253</xdr:row>
          <xdr:rowOff>38100</xdr:rowOff>
        </xdr:from>
        <xdr:to>
          <xdr:col>17</xdr:col>
          <xdr:colOff>542925</xdr:colOff>
          <xdr:row>253</xdr:row>
          <xdr:rowOff>361950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254</xdr:row>
          <xdr:rowOff>38100</xdr:rowOff>
        </xdr:from>
        <xdr:to>
          <xdr:col>17</xdr:col>
          <xdr:colOff>542925</xdr:colOff>
          <xdr:row>254</xdr:row>
          <xdr:rowOff>361950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255</xdr:row>
          <xdr:rowOff>38100</xdr:rowOff>
        </xdr:from>
        <xdr:to>
          <xdr:col>17</xdr:col>
          <xdr:colOff>542925</xdr:colOff>
          <xdr:row>255</xdr:row>
          <xdr:rowOff>361950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256</xdr:row>
          <xdr:rowOff>38100</xdr:rowOff>
        </xdr:from>
        <xdr:to>
          <xdr:col>17</xdr:col>
          <xdr:colOff>542925</xdr:colOff>
          <xdr:row>256</xdr:row>
          <xdr:rowOff>361950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257</xdr:row>
          <xdr:rowOff>38100</xdr:rowOff>
        </xdr:from>
        <xdr:to>
          <xdr:col>17</xdr:col>
          <xdr:colOff>542925</xdr:colOff>
          <xdr:row>257</xdr:row>
          <xdr:rowOff>361950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258</xdr:row>
          <xdr:rowOff>38100</xdr:rowOff>
        </xdr:from>
        <xdr:to>
          <xdr:col>17</xdr:col>
          <xdr:colOff>542925</xdr:colOff>
          <xdr:row>258</xdr:row>
          <xdr:rowOff>361950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259</xdr:row>
          <xdr:rowOff>38100</xdr:rowOff>
        </xdr:from>
        <xdr:to>
          <xdr:col>17</xdr:col>
          <xdr:colOff>542925</xdr:colOff>
          <xdr:row>259</xdr:row>
          <xdr:rowOff>361950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260</xdr:row>
          <xdr:rowOff>38100</xdr:rowOff>
        </xdr:from>
        <xdr:to>
          <xdr:col>17</xdr:col>
          <xdr:colOff>542925</xdr:colOff>
          <xdr:row>260</xdr:row>
          <xdr:rowOff>361950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261</xdr:row>
          <xdr:rowOff>38100</xdr:rowOff>
        </xdr:from>
        <xdr:to>
          <xdr:col>17</xdr:col>
          <xdr:colOff>542925</xdr:colOff>
          <xdr:row>261</xdr:row>
          <xdr:rowOff>361950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262</xdr:row>
          <xdr:rowOff>38100</xdr:rowOff>
        </xdr:from>
        <xdr:to>
          <xdr:col>17</xdr:col>
          <xdr:colOff>542925</xdr:colOff>
          <xdr:row>262</xdr:row>
          <xdr:rowOff>361950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263</xdr:row>
          <xdr:rowOff>38100</xdr:rowOff>
        </xdr:from>
        <xdr:to>
          <xdr:col>17</xdr:col>
          <xdr:colOff>542925</xdr:colOff>
          <xdr:row>263</xdr:row>
          <xdr:rowOff>361950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264</xdr:row>
          <xdr:rowOff>38100</xdr:rowOff>
        </xdr:from>
        <xdr:to>
          <xdr:col>17</xdr:col>
          <xdr:colOff>542925</xdr:colOff>
          <xdr:row>264</xdr:row>
          <xdr:rowOff>361950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265</xdr:row>
          <xdr:rowOff>38100</xdr:rowOff>
        </xdr:from>
        <xdr:to>
          <xdr:col>17</xdr:col>
          <xdr:colOff>542925</xdr:colOff>
          <xdr:row>265</xdr:row>
          <xdr:rowOff>361950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266</xdr:row>
          <xdr:rowOff>38100</xdr:rowOff>
        </xdr:from>
        <xdr:to>
          <xdr:col>17</xdr:col>
          <xdr:colOff>542925</xdr:colOff>
          <xdr:row>266</xdr:row>
          <xdr:rowOff>361950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267</xdr:row>
          <xdr:rowOff>38100</xdr:rowOff>
        </xdr:from>
        <xdr:to>
          <xdr:col>17</xdr:col>
          <xdr:colOff>542925</xdr:colOff>
          <xdr:row>267</xdr:row>
          <xdr:rowOff>361950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268</xdr:row>
          <xdr:rowOff>38100</xdr:rowOff>
        </xdr:from>
        <xdr:to>
          <xdr:col>17</xdr:col>
          <xdr:colOff>542925</xdr:colOff>
          <xdr:row>268</xdr:row>
          <xdr:rowOff>361950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269</xdr:row>
          <xdr:rowOff>38100</xdr:rowOff>
        </xdr:from>
        <xdr:to>
          <xdr:col>17</xdr:col>
          <xdr:colOff>542925</xdr:colOff>
          <xdr:row>269</xdr:row>
          <xdr:rowOff>361950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270</xdr:row>
          <xdr:rowOff>38100</xdr:rowOff>
        </xdr:from>
        <xdr:to>
          <xdr:col>17</xdr:col>
          <xdr:colOff>542925</xdr:colOff>
          <xdr:row>270</xdr:row>
          <xdr:rowOff>361950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271</xdr:row>
          <xdr:rowOff>38100</xdr:rowOff>
        </xdr:from>
        <xdr:to>
          <xdr:col>17</xdr:col>
          <xdr:colOff>542925</xdr:colOff>
          <xdr:row>271</xdr:row>
          <xdr:rowOff>361950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272</xdr:row>
          <xdr:rowOff>38100</xdr:rowOff>
        </xdr:from>
        <xdr:to>
          <xdr:col>17</xdr:col>
          <xdr:colOff>542925</xdr:colOff>
          <xdr:row>272</xdr:row>
          <xdr:rowOff>361950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273</xdr:row>
          <xdr:rowOff>38100</xdr:rowOff>
        </xdr:from>
        <xdr:to>
          <xdr:col>17</xdr:col>
          <xdr:colOff>542925</xdr:colOff>
          <xdr:row>273</xdr:row>
          <xdr:rowOff>361950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274</xdr:row>
          <xdr:rowOff>38100</xdr:rowOff>
        </xdr:from>
        <xdr:to>
          <xdr:col>17</xdr:col>
          <xdr:colOff>542925</xdr:colOff>
          <xdr:row>274</xdr:row>
          <xdr:rowOff>361950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275</xdr:row>
          <xdr:rowOff>38100</xdr:rowOff>
        </xdr:from>
        <xdr:to>
          <xdr:col>17</xdr:col>
          <xdr:colOff>542925</xdr:colOff>
          <xdr:row>275</xdr:row>
          <xdr:rowOff>361950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276</xdr:row>
          <xdr:rowOff>38100</xdr:rowOff>
        </xdr:from>
        <xdr:to>
          <xdr:col>17</xdr:col>
          <xdr:colOff>542925</xdr:colOff>
          <xdr:row>276</xdr:row>
          <xdr:rowOff>361950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277</xdr:row>
          <xdr:rowOff>38100</xdr:rowOff>
        </xdr:from>
        <xdr:to>
          <xdr:col>17</xdr:col>
          <xdr:colOff>542925</xdr:colOff>
          <xdr:row>277</xdr:row>
          <xdr:rowOff>361950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278</xdr:row>
          <xdr:rowOff>38100</xdr:rowOff>
        </xdr:from>
        <xdr:to>
          <xdr:col>17</xdr:col>
          <xdr:colOff>542925</xdr:colOff>
          <xdr:row>278</xdr:row>
          <xdr:rowOff>361950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279</xdr:row>
          <xdr:rowOff>38100</xdr:rowOff>
        </xdr:from>
        <xdr:to>
          <xdr:col>17</xdr:col>
          <xdr:colOff>542925</xdr:colOff>
          <xdr:row>279</xdr:row>
          <xdr:rowOff>361950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280</xdr:row>
          <xdr:rowOff>38100</xdr:rowOff>
        </xdr:from>
        <xdr:to>
          <xdr:col>17</xdr:col>
          <xdr:colOff>542925</xdr:colOff>
          <xdr:row>280</xdr:row>
          <xdr:rowOff>361950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281</xdr:row>
          <xdr:rowOff>38100</xdr:rowOff>
        </xdr:from>
        <xdr:to>
          <xdr:col>17</xdr:col>
          <xdr:colOff>542925</xdr:colOff>
          <xdr:row>281</xdr:row>
          <xdr:rowOff>361950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282</xdr:row>
          <xdr:rowOff>38100</xdr:rowOff>
        </xdr:from>
        <xdr:to>
          <xdr:col>17</xdr:col>
          <xdr:colOff>542925</xdr:colOff>
          <xdr:row>282</xdr:row>
          <xdr:rowOff>361950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283</xdr:row>
          <xdr:rowOff>38100</xdr:rowOff>
        </xdr:from>
        <xdr:to>
          <xdr:col>17</xdr:col>
          <xdr:colOff>542925</xdr:colOff>
          <xdr:row>283</xdr:row>
          <xdr:rowOff>361950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284</xdr:row>
          <xdr:rowOff>38100</xdr:rowOff>
        </xdr:from>
        <xdr:to>
          <xdr:col>17</xdr:col>
          <xdr:colOff>542925</xdr:colOff>
          <xdr:row>284</xdr:row>
          <xdr:rowOff>361950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285</xdr:row>
          <xdr:rowOff>38100</xdr:rowOff>
        </xdr:from>
        <xdr:to>
          <xdr:col>17</xdr:col>
          <xdr:colOff>542925</xdr:colOff>
          <xdr:row>285</xdr:row>
          <xdr:rowOff>361950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286</xdr:row>
          <xdr:rowOff>38100</xdr:rowOff>
        </xdr:from>
        <xdr:to>
          <xdr:col>17</xdr:col>
          <xdr:colOff>542925</xdr:colOff>
          <xdr:row>286</xdr:row>
          <xdr:rowOff>361950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287</xdr:row>
          <xdr:rowOff>38100</xdr:rowOff>
        </xdr:from>
        <xdr:to>
          <xdr:col>17</xdr:col>
          <xdr:colOff>542925</xdr:colOff>
          <xdr:row>287</xdr:row>
          <xdr:rowOff>361950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288</xdr:row>
          <xdr:rowOff>38100</xdr:rowOff>
        </xdr:from>
        <xdr:to>
          <xdr:col>17</xdr:col>
          <xdr:colOff>542925</xdr:colOff>
          <xdr:row>288</xdr:row>
          <xdr:rowOff>361950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289</xdr:row>
          <xdr:rowOff>38100</xdr:rowOff>
        </xdr:from>
        <xdr:to>
          <xdr:col>17</xdr:col>
          <xdr:colOff>542925</xdr:colOff>
          <xdr:row>289</xdr:row>
          <xdr:rowOff>361950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290</xdr:row>
          <xdr:rowOff>38100</xdr:rowOff>
        </xdr:from>
        <xdr:to>
          <xdr:col>17</xdr:col>
          <xdr:colOff>542925</xdr:colOff>
          <xdr:row>290</xdr:row>
          <xdr:rowOff>361950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291</xdr:row>
          <xdr:rowOff>38100</xdr:rowOff>
        </xdr:from>
        <xdr:to>
          <xdr:col>17</xdr:col>
          <xdr:colOff>542925</xdr:colOff>
          <xdr:row>291</xdr:row>
          <xdr:rowOff>361950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292</xdr:row>
          <xdr:rowOff>38100</xdr:rowOff>
        </xdr:from>
        <xdr:to>
          <xdr:col>17</xdr:col>
          <xdr:colOff>542925</xdr:colOff>
          <xdr:row>292</xdr:row>
          <xdr:rowOff>361950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293</xdr:row>
          <xdr:rowOff>38100</xdr:rowOff>
        </xdr:from>
        <xdr:to>
          <xdr:col>17</xdr:col>
          <xdr:colOff>542925</xdr:colOff>
          <xdr:row>293</xdr:row>
          <xdr:rowOff>361950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294</xdr:row>
          <xdr:rowOff>38100</xdr:rowOff>
        </xdr:from>
        <xdr:to>
          <xdr:col>17</xdr:col>
          <xdr:colOff>542925</xdr:colOff>
          <xdr:row>294</xdr:row>
          <xdr:rowOff>361950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295</xdr:row>
          <xdr:rowOff>38100</xdr:rowOff>
        </xdr:from>
        <xdr:to>
          <xdr:col>17</xdr:col>
          <xdr:colOff>542925</xdr:colOff>
          <xdr:row>295</xdr:row>
          <xdr:rowOff>361950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296</xdr:row>
          <xdr:rowOff>38100</xdr:rowOff>
        </xdr:from>
        <xdr:to>
          <xdr:col>17</xdr:col>
          <xdr:colOff>542925</xdr:colOff>
          <xdr:row>296</xdr:row>
          <xdr:rowOff>361950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297</xdr:row>
          <xdr:rowOff>38100</xdr:rowOff>
        </xdr:from>
        <xdr:to>
          <xdr:col>17</xdr:col>
          <xdr:colOff>542925</xdr:colOff>
          <xdr:row>297</xdr:row>
          <xdr:rowOff>361950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298</xdr:row>
          <xdr:rowOff>38100</xdr:rowOff>
        </xdr:from>
        <xdr:to>
          <xdr:col>17</xdr:col>
          <xdr:colOff>542925</xdr:colOff>
          <xdr:row>298</xdr:row>
          <xdr:rowOff>361950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299</xdr:row>
          <xdr:rowOff>38100</xdr:rowOff>
        </xdr:from>
        <xdr:to>
          <xdr:col>17</xdr:col>
          <xdr:colOff>542925</xdr:colOff>
          <xdr:row>299</xdr:row>
          <xdr:rowOff>361950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300</xdr:row>
          <xdr:rowOff>38100</xdr:rowOff>
        </xdr:from>
        <xdr:to>
          <xdr:col>17</xdr:col>
          <xdr:colOff>542925</xdr:colOff>
          <xdr:row>300</xdr:row>
          <xdr:rowOff>361950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301</xdr:row>
          <xdr:rowOff>38100</xdr:rowOff>
        </xdr:from>
        <xdr:to>
          <xdr:col>17</xdr:col>
          <xdr:colOff>542925</xdr:colOff>
          <xdr:row>301</xdr:row>
          <xdr:rowOff>361950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302</xdr:row>
          <xdr:rowOff>38100</xdr:rowOff>
        </xdr:from>
        <xdr:to>
          <xdr:col>17</xdr:col>
          <xdr:colOff>542925</xdr:colOff>
          <xdr:row>302</xdr:row>
          <xdr:rowOff>361950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303</xdr:row>
          <xdr:rowOff>38100</xdr:rowOff>
        </xdr:from>
        <xdr:to>
          <xdr:col>17</xdr:col>
          <xdr:colOff>542925</xdr:colOff>
          <xdr:row>303</xdr:row>
          <xdr:rowOff>361950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304</xdr:row>
          <xdr:rowOff>38100</xdr:rowOff>
        </xdr:from>
        <xdr:to>
          <xdr:col>17</xdr:col>
          <xdr:colOff>542925</xdr:colOff>
          <xdr:row>304</xdr:row>
          <xdr:rowOff>361950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305</xdr:row>
          <xdr:rowOff>38100</xdr:rowOff>
        </xdr:from>
        <xdr:to>
          <xdr:col>17</xdr:col>
          <xdr:colOff>542925</xdr:colOff>
          <xdr:row>305</xdr:row>
          <xdr:rowOff>361950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306</xdr:row>
          <xdr:rowOff>38100</xdr:rowOff>
        </xdr:from>
        <xdr:to>
          <xdr:col>17</xdr:col>
          <xdr:colOff>542925</xdr:colOff>
          <xdr:row>306</xdr:row>
          <xdr:rowOff>361950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307</xdr:row>
          <xdr:rowOff>38100</xdr:rowOff>
        </xdr:from>
        <xdr:to>
          <xdr:col>17</xdr:col>
          <xdr:colOff>542925</xdr:colOff>
          <xdr:row>307</xdr:row>
          <xdr:rowOff>361950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308</xdr:row>
          <xdr:rowOff>38100</xdr:rowOff>
        </xdr:from>
        <xdr:to>
          <xdr:col>17</xdr:col>
          <xdr:colOff>542925</xdr:colOff>
          <xdr:row>308</xdr:row>
          <xdr:rowOff>361950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309</xdr:row>
          <xdr:rowOff>38100</xdr:rowOff>
        </xdr:from>
        <xdr:to>
          <xdr:col>17</xdr:col>
          <xdr:colOff>542925</xdr:colOff>
          <xdr:row>309</xdr:row>
          <xdr:rowOff>361950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310</xdr:row>
          <xdr:rowOff>38100</xdr:rowOff>
        </xdr:from>
        <xdr:to>
          <xdr:col>17</xdr:col>
          <xdr:colOff>542925</xdr:colOff>
          <xdr:row>310</xdr:row>
          <xdr:rowOff>361950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311</xdr:row>
          <xdr:rowOff>38100</xdr:rowOff>
        </xdr:from>
        <xdr:to>
          <xdr:col>17</xdr:col>
          <xdr:colOff>542925</xdr:colOff>
          <xdr:row>311</xdr:row>
          <xdr:rowOff>361950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312</xdr:row>
          <xdr:rowOff>38100</xdr:rowOff>
        </xdr:from>
        <xdr:to>
          <xdr:col>17</xdr:col>
          <xdr:colOff>542925</xdr:colOff>
          <xdr:row>312</xdr:row>
          <xdr:rowOff>361950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313</xdr:row>
          <xdr:rowOff>38100</xdr:rowOff>
        </xdr:from>
        <xdr:to>
          <xdr:col>17</xdr:col>
          <xdr:colOff>542925</xdr:colOff>
          <xdr:row>313</xdr:row>
          <xdr:rowOff>361950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314</xdr:row>
          <xdr:rowOff>38100</xdr:rowOff>
        </xdr:from>
        <xdr:to>
          <xdr:col>17</xdr:col>
          <xdr:colOff>542925</xdr:colOff>
          <xdr:row>314</xdr:row>
          <xdr:rowOff>361950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38100</xdr:rowOff>
        </xdr:from>
        <xdr:to>
          <xdr:col>17</xdr:col>
          <xdr:colOff>542925</xdr:colOff>
          <xdr:row>33</xdr:row>
          <xdr:rowOff>361950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34</xdr:row>
          <xdr:rowOff>38100</xdr:rowOff>
        </xdr:from>
        <xdr:to>
          <xdr:col>17</xdr:col>
          <xdr:colOff>542925</xdr:colOff>
          <xdr:row>34</xdr:row>
          <xdr:rowOff>361950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35</xdr:row>
          <xdr:rowOff>38100</xdr:rowOff>
        </xdr:from>
        <xdr:to>
          <xdr:col>17</xdr:col>
          <xdr:colOff>542925</xdr:colOff>
          <xdr:row>35</xdr:row>
          <xdr:rowOff>361950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36</xdr:row>
          <xdr:rowOff>38100</xdr:rowOff>
        </xdr:from>
        <xdr:to>
          <xdr:col>17</xdr:col>
          <xdr:colOff>542925</xdr:colOff>
          <xdr:row>36</xdr:row>
          <xdr:rowOff>361950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37</xdr:row>
          <xdr:rowOff>38100</xdr:rowOff>
        </xdr:from>
        <xdr:to>
          <xdr:col>17</xdr:col>
          <xdr:colOff>542925</xdr:colOff>
          <xdr:row>37</xdr:row>
          <xdr:rowOff>361950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38</xdr:row>
          <xdr:rowOff>38100</xdr:rowOff>
        </xdr:from>
        <xdr:to>
          <xdr:col>17</xdr:col>
          <xdr:colOff>542925</xdr:colOff>
          <xdr:row>38</xdr:row>
          <xdr:rowOff>361950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39</xdr:row>
          <xdr:rowOff>38100</xdr:rowOff>
        </xdr:from>
        <xdr:to>
          <xdr:col>17</xdr:col>
          <xdr:colOff>542925</xdr:colOff>
          <xdr:row>39</xdr:row>
          <xdr:rowOff>361950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40</xdr:row>
          <xdr:rowOff>38100</xdr:rowOff>
        </xdr:from>
        <xdr:to>
          <xdr:col>17</xdr:col>
          <xdr:colOff>542925</xdr:colOff>
          <xdr:row>40</xdr:row>
          <xdr:rowOff>361950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41</xdr:row>
          <xdr:rowOff>38100</xdr:rowOff>
        </xdr:from>
        <xdr:to>
          <xdr:col>17</xdr:col>
          <xdr:colOff>542925</xdr:colOff>
          <xdr:row>41</xdr:row>
          <xdr:rowOff>361950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42</xdr:row>
          <xdr:rowOff>38100</xdr:rowOff>
        </xdr:from>
        <xdr:to>
          <xdr:col>17</xdr:col>
          <xdr:colOff>542925</xdr:colOff>
          <xdr:row>42</xdr:row>
          <xdr:rowOff>361950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43</xdr:row>
          <xdr:rowOff>38100</xdr:rowOff>
        </xdr:from>
        <xdr:to>
          <xdr:col>17</xdr:col>
          <xdr:colOff>542925</xdr:colOff>
          <xdr:row>43</xdr:row>
          <xdr:rowOff>361950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44</xdr:row>
          <xdr:rowOff>38100</xdr:rowOff>
        </xdr:from>
        <xdr:to>
          <xdr:col>17</xdr:col>
          <xdr:colOff>542925</xdr:colOff>
          <xdr:row>44</xdr:row>
          <xdr:rowOff>361950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45</xdr:row>
          <xdr:rowOff>38100</xdr:rowOff>
        </xdr:from>
        <xdr:to>
          <xdr:col>17</xdr:col>
          <xdr:colOff>542925</xdr:colOff>
          <xdr:row>45</xdr:row>
          <xdr:rowOff>361950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46</xdr:row>
          <xdr:rowOff>38100</xdr:rowOff>
        </xdr:from>
        <xdr:to>
          <xdr:col>17</xdr:col>
          <xdr:colOff>542925</xdr:colOff>
          <xdr:row>46</xdr:row>
          <xdr:rowOff>361950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47</xdr:row>
          <xdr:rowOff>38100</xdr:rowOff>
        </xdr:from>
        <xdr:to>
          <xdr:col>17</xdr:col>
          <xdr:colOff>542925</xdr:colOff>
          <xdr:row>47</xdr:row>
          <xdr:rowOff>361950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48</xdr:row>
          <xdr:rowOff>38100</xdr:rowOff>
        </xdr:from>
        <xdr:to>
          <xdr:col>17</xdr:col>
          <xdr:colOff>542925</xdr:colOff>
          <xdr:row>48</xdr:row>
          <xdr:rowOff>361950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49</xdr:row>
          <xdr:rowOff>38100</xdr:rowOff>
        </xdr:from>
        <xdr:to>
          <xdr:col>17</xdr:col>
          <xdr:colOff>542925</xdr:colOff>
          <xdr:row>49</xdr:row>
          <xdr:rowOff>361950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50</xdr:row>
          <xdr:rowOff>38100</xdr:rowOff>
        </xdr:from>
        <xdr:to>
          <xdr:col>17</xdr:col>
          <xdr:colOff>542925</xdr:colOff>
          <xdr:row>50</xdr:row>
          <xdr:rowOff>361950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51</xdr:row>
          <xdr:rowOff>38100</xdr:rowOff>
        </xdr:from>
        <xdr:to>
          <xdr:col>17</xdr:col>
          <xdr:colOff>542925</xdr:colOff>
          <xdr:row>51</xdr:row>
          <xdr:rowOff>361950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52</xdr:row>
          <xdr:rowOff>38100</xdr:rowOff>
        </xdr:from>
        <xdr:to>
          <xdr:col>17</xdr:col>
          <xdr:colOff>542925</xdr:colOff>
          <xdr:row>52</xdr:row>
          <xdr:rowOff>361950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53</xdr:row>
          <xdr:rowOff>38100</xdr:rowOff>
        </xdr:from>
        <xdr:to>
          <xdr:col>17</xdr:col>
          <xdr:colOff>542925</xdr:colOff>
          <xdr:row>53</xdr:row>
          <xdr:rowOff>361950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54</xdr:row>
          <xdr:rowOff>38100</xdr:rowOff>
        </xdr:from>
        <xdr:to>
          <xdr:col>17</xdr:col>
          <xdr:colOff>542925</xdr:colOff>
          <xdr:row>54</xdr:row>
          <xdr:rowOff>361950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55</xdr:row>
          <xdr:rowOff>38100</xdr:rowOff>
        </xdr:from>
        <xdr:to>
          <xdr:col>17</xdr:col>
          <xdr:colOff>542925</xdr:colOff>
          <xdr:row>55</xdr:row>
          <xdr:rowOff>361950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56</xdr:row>
          <xdr:rowOff>38100</xdr:rowOff>
        </xdr:from>
        <xdr:to>
          <xdr:col>17</xdr:col>
          <xdr:colOff>542925</xdr:colOff>
          <xdr:row>56</xdr:row>
          <xdr:rowOff>361950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57</xdr:row>
          <xdr:rowOff>38100</xdr:rowOff>
        </xdr:from>
        <xdr:to>
          <xdr:col>17</xdr:col>
          <xdr:colOff>542925</xdr:colOff>
          <xdr:row>57</xdr:row>
          <xdr:rowOff>361950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58</xdr:row>
          <xdr:rowOff>38100</xdr:rowOff>
        </xdr:from>
        <xdr:to>
          <xdr:col>17</xdr:col>
          <xdr:colOff>542925</xdr:colOff>
          <xdr:row>58</xdr:row>
          <xdr:rowOff>361950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59</xdr:row>
          <xdr:rowOff>38100</xdr:rowOff>
        </xdr:from>
        <xdr:to>
          <xdr:col>17</xdr:col>
          <xdr:colOff>542925</xdr:colOff>
          <xdr:row>59</xdr:row>
          <xdr:rowOff>361950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60</xdr:row>
          <xdr:rowOff>38100</xdr:rowOff>
        </xdr:from>
        <xdr:to>
          <xdr:col>17</xdr:col>
          <xdr:colOff>542925</xdr:colOff>
          <xdr:row>60</xdr:row>
          <xdr:rowOff>361950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61</xdr:row>
          <xdr:rowOff>38100</xdr:rowOff>
        </xdr:from>
        <xdr:to>
          <xdr:col>17</xdr:col>
          <xdr:colOff>542925</xdr:colOff>
          <xdr:row>61</xdr:row>
          <xdr:rowOff>361950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62</xdr:row>
          <xdr:rowOff>38100</xdr:rowOff>
        </xdr:from>
        <xdr:to>
          <xdr:col>17</xdr:col>
          <xdr:colOff>542925</xdr:colOff>
          <xdr:row>62</xdr:row>
          <xdr:rowOff>361950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63</xdr:row>
          <xdr:rowOff>38100</xdr:rowOff>
        </xdr:from>
        <xdr:to>
          <xdr:col>17</xdr:col>
          <xdr:colOff>542925</xdr:colOff>
          <xdr:row>63</xdr:row>
          <xdr:rowOff>361950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64</xdr:row>
          <xdr:rowOff>38100</xdr:rowOff>
        </xdr:from>
        <xdr:to>
          <xdr:col>17</xdr:col>
          <xdr:colOff>542925</xdr:colOff>
          <xdr:row>64</xdr:row>
          <xdr:rowOff>361950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65</xdr:row>
          <xdr:rowOff>38100</xdr:rowOff>
        </xdr:from>
        <xdr:to>
          <xdr:col>17</xdr:col>
          <xdr:colOff>542925</xdr:colOff>
          <xdr:row>65</xdr:row>
          <xdr:rowOff>361950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66</xdr:row>
          <xdr:rowOff>38100</xdr:rowOff>
        </xdr:from>
        <xdr:to>
          <xdr:col>17</xdr:col>
          <xdr:colOff>542925</xdr:colOff>
          <xdr:row>66</xdr:row>
          <xdr:rowOff>361950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67</xdr:row>
          <xdr:rowOff>38100</xdr:rowOff>
        </xdr:from>
        <xdr:to>
          <xdr:col>17</xdr:col>
          <xdr:colOff>542925</xdr:colOff>
          <xdr:row>67</xdr:row>
          <xdr:rowOff>361950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68</xdr:row>
          <xdr:rowOff>38100</xdr:rowOff>
        </xdr:from>
        <xdr:to>
          <xdr:col>17</xdr:col>
          <xdr:colOff>542925</xdr:colOff>
          <xdr:row>68</xdr:row>
          <xdr:rowOff>361950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69</xdr:row>
          <xdr:rowOff>38100</xdr:rowOff>
        </xdr:from>
        <xdr:to>
          <xdr:col>17</xdr:col>
          <xdr:colOff>542925</xdr:colOff>
          <xdr:row>69</xdr:row>
          <xdr:rowOff>361950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70</xdr:row>
          <xdr:rowOff>38100</xdr:rowOff>
        </xdr:from>
        <xdr:to>
          <xdr:col>17</xdr:col>
          <xdr:colOff>542925</xdr:colOff>
          <xdr:row>70</xdr:row>
          <xdr:rowOff>361950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71</xdr:row>
          <xdr:rowOff>38100</xdr:rowOff>
        </xdr:from>
        <xdr:to>
          <xdr:col>17</xdr:col>
          <xdr:colOff>542925</xdr:colOff>
          <xdr:row>71</xdr:row>
          <xdr:rowOff>361950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72</xdr:row>
          <xdr:rowOff>38100</xdr:rowOff>
        </xdr:from>
        <xdr:to>
          <xdr:col>17</xdr:col>
          <xdr:colOff>542925</xdr:colOff>
          <xdr:row>72</xdr:row>
          <xdr:rowOff>361950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73</xdr:row>
          <xdr:rowOff>38100</xdr:rowOff>
        </xdr:from>
        <xdr:to>
          <xdr:col>17</xdr:col>
          <xdr:colOff>542925</xdr:colOff>
          <xdr:row>73</xdr:row>
          <xdr:rowOff>361950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74</xdr:row>
          <xdr:rowOff>38100</xdr:rowOff>
        </xdr:from>
        <xdr:to>
          <xdr:col>17</xdr:col>
          <xdr:colOff>542925</xdr:colOff>
          <xdr:row>74</xdr:row>
          <xdr:rowOff>361950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75</xdr:row>
          <xdr:rowOff>38100</xdr:rowOff>
        </xdr:from>
        <xdr:to>
          <xdr:col>17</xdr:col>
          <xdr:colOff>542925</xdr:colOff>
          <xdr:row>75</xdr:row>
          <xdr:rowOff>361950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76</xdr:row>
          <xdr:rowOff>38100</xdr:rowOff>
        </xdr:from>
        <xdr:to>
          <xdr:col>17</xdr:col>
          <xdr:colOff>542925</xdr:colOff>
          <xdr:row>76</xdr:row>
          <xdr:rowOff>361950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77</xdr:row>
          <xdr:rowOff>38100</xdr:rowOff>
        </xdr:from>
        <xdr:to>
          <xdr:col>17</xdr:col>
          <xdr:colOff>542925</xdr:colOff>
          <xdr:row>77</xdr:row>
          <xdr:rowOff>361950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78</xdr:row>
          <xdr:rowOff>38100</xdr:rowOff>
        </xdr:from>
        <xdr:to>
          <xdr:col>17</xdr:col>
          <xdr:colOff>542925</xdr:colOff>
          <xdr:row>78</xdr:row>
          <xdr:rowOff>361950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79</xdr:row>
          <xdr:rowOff>38100</xdr:rowOff>
        </xdr:from>
        <xdr:to>
          <xdr:col>17</xdr:col>
          <xdr:colOff>542925</xdr:colOff>
          <xdr:row>79</xdr:row>
          <xdr:rowOff>361950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80</xdr:row>
          <xdr:rowOff>38100</xdr:rowOff>
        </xdr:from>
        <xdr:to>
          <xdr:col>17</xdr:col>
          <xdr:colOff>542925</xdr:colOff>
          <xdr:row>80</xdr:row>
          <xdr:rowOff>361950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81</xdr:row>
          <xdr:rowOff>38100</xdr:rowOff>
        </xdr:from>
        <xdr:to>
          <xdr:col>17</xdr:col>
          <xdr:colOff>542925</xdr:colOff>
          <xdr:row>81</xdr:row>
          <xdr:rowOff>361950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82</xdr:row>
          <xdr:rowOff>38100</xdr:rowOff>
        </xdr:from>
        <xdr:to>
          <xdr:col>17</xdr:col>
          <xdr:colOff>542925</xdr:colOff>
          <xdr:row>82</xdr:row>
          <xdr:rowOff>361950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83</xdr:row>
          <xdr:rowOff>38100</xdr:rowOff>
        </xdr:from>
        <xdr:to>
          <xdr:col>17</xdr:col>
          <xdr:colOff>542925</xdr:colOff>
          <xdr:row>83</xdr:row>
          <xdr:rowOff>361950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84</xdr:row>
          <xdr:rowOff>38100</xdr:rowOff>
        </xdr:from>
        <xdr:to>
          <xdr:col>17</xdr:col>
          <xdr:colOff>542925</xdr:colOff>
          <xdr:row>84</xdr:row>
          <xdr:rowOff>361950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85</xdr:row>
          <xdr:rowOff>38100</xdr:rowOff>
        </xdr:from>
        <xdr:to>
          <xdr:col>17</xdr:col>
          <xdr:colOff>542925</xdr:colOff>
          <xdr:row>85</xdr:row>
          <xdr:rowOff>361950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86</xdr:row>
          <xdr:rowOff>38100</xdr:rowOff>
        </xdr:from>
        <xdr:to>
          <xdr:col>17</xdr:col>
          <xdr:colOff>542925</xdr:colOff>
          <xdr:row>86</xdr:row>
          <xdr:rowOff>361950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87</xdr:row>
          <xdr:rowOff>38100</xdr:rowOff>
        </xdr:from>
        <xdr:to>
          <xdr:col>17</xdr:col>
          <xdr:colOff>542925</xdr:colOff>
          <xdr:row>87</xdr:row>
          <xdr:rowOff>361950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88</xdr:row>
          <xdr:rowOff>38100</xdr:rowOff>
        </xdr:from>
        <xdr:to>
          <xdr:col>17</xdr:col>
          <xdr:colOff>542925</xdr:colOff>
          <xdr:row>88</xdr:row>
          <xdr:rowOff>361950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89</xdr:row>
          <xdr:rowOff>38100</xdr:rowOff>
        </xdr:from>
        <xdr:to>
          <xdr:col>17</xdr:col>
          <xdr:colOff>542925</xdr:colOff>
          <xdr:row>89</xdr:row>
          <xdr:rowOff>361950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90</xdr:row>
          <xdr:rowOff>38100</xdr:rowOff>
        </xdr:from>
        <xdr:to>
          <xdr:col>17</xdr:col>
          <xdr:colOff>542925</xdr:colOff>
          <xdr:row>90</xdr:row>
          <xdr:rowOff>361950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91</xdr:row>
          <xdr:rowOff>38100</xdr:rowOff>
        </xdr:from>
        <xdr:to>
          <xdr:col>17</xdr:col>
          <xdr:colOff>542925</xdr:colOff>
          <xdr:row>91</xdr:row>
          <xdr:rowOff>361950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92</xdr:row>
          <xdr:rowOff>38100</xdr:rowOff>
        </xdr:from>
        <xdr:to>
          <xdr:col>17</xdr:col>
          <xdr:colOff>542925</xdr:colOff>
          <xdr:row>92</xdr:row>
          <xdr:rowOff>361950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93</xdr:row>
          <xdr:rowOff>38100</xdr:rowOff>
        </xdr:from>
        <xdr:to>
          <xdr:col>17</xdr:col>
          <xdr:colOff>542925</xdr:colOff>
          <xdr:row>93</xdr:row>
          <xdr:rowOff>361950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94</xdr:row>
          <xdr:rowOff>38100</xdr:rowOff>
        </xdr:from>
        <xdr:to>
          <xdr:col>17</xdr:col>
          <xdr:colOff>542925</xdr:colOff>
          <xdr:row>94</xdr:row>
          <xdr:rowOff>361950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95</xdr:row>
          <xdr:rowOff>38100</xdr:rowOff>
        </xdr:from>
        <xdr:to>
          <xdr:col>17</xdr:col>
          <xdr:colOff>542925</xdr:colOff>
          <xdr:row>95</xdr:row>
          <xdr:rowOff>361950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96</xdr:row>
          <xdr:rowOff>38100</xdr:rowOff>
        </xdr:from>
        <xdr:to>
          <xdr:col>17</xdr:col>
          <xdr:colOff>542925</xdr:colOff>
          <xdr:row>96</xdr:row>
          <xdr:rowOff>361950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97</xdr:row>
          <xdr:rowOff>38100</xdr:rowOff>
        </xdr:from>
        <xdr:to>
          <xdr:col>17</xdr:col>
          <xdr:colOff>542925</xdr:colOff>
          <xdr:row>97</xdr:row>
          <xdr:rowOff>361950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98</xdr:row>
          <xdr:rowOff>38100</xdr:rowOff>
        </xdr:from>
        <xdr:to>
          <xdr:col>17</xdr:col>
          <xdr:colOff>542925</xdr:colOff>
          <xdr:row>98</xdr:row>
          <xdr:rowOff>361950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99</xdr:row>
          <xdr:rowOff>38100</xdr:rowOff>
        </xdr:from>
        <xdr:to>
          <xdr:col>17</xdr:col>
          <xdr:colOff>542925</xdr:colOff>
          <xdr:row>99</xdr:row>
          <xdr:rowOff>361950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100</xdr:row>
          <xdr:rowOff>38100</xdr:rowOff>
        </xdr:from>
        <xdr:to>
          <xdr:col>17</xdr:col>
          <xdr:colOff>542925</xdr:colOff>
          <xdr:row>100</xdr:row>
          <xdr:rowOff>361950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101</xdr:row>
          <xdr:rowOff>38100</xdr:rowOff>
        </xdr:from>
        <xdr:to>
          <xdr:col>17</xdr:col>
          <xdr:colOff>542925</xdr:colOff>
          <xdr:row>101</xdr:row>
          <xdr:rowOff>361950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102</xdr:row>
          <xdr:rowOff>38100</xdr:rowOff>
        </xdr:from>
        <xdr:to>
          <xdr:col>17</xdr:col>
          <xdr:colOff>542925</xdr:colOff>
          <xdr:row>102</xdr:row>
          <xdr:rowOff>361950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103</xdr:row>
          <xdr:rowOff>38100</xdr:rowOff>
        </xdr:from>
        <xdr:to>
          <xdr:col>17</xdr:col>
          <xdr:colOff>542925</xdr:colOff>
          <xdr:row>103</xdr:row>
          <xdr:rowOff>361950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104</xdr:row>
          <xdr:rowOff>38100</xdr:rowOff>
        </xdr:from>
        <xdr:to>
          <xdr:col>17</xdr:col>
          <xdr:colOff>542925</xdr:colOff>
          <xdr:row>104</xdr:row>
          <xdr:rowOff>361950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105</xdr:row>
          <xdr:rowOff>38100</xdr:rowOff>
        </xdr:from>
        <xdr:to>
          <xdr:col>17</xdr:col>
          <xdr:colOff>542925</xdr:colOff>
          <xdr:row>105</xdr:row>
          <xdr:rowOff>361950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106</xdr:row>
          <xdr:rowOff>38100</xdr:rowOff>
        </xdr:from>
        <xdr:to>
          <xdr:col>17</xdr:col>
          <xdr:colOff>542925</xdr:colOff>
          <xdr:row>106</xdr:row>
          <xdr:rowOff>361950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107</xdr:row>
          <xdr:rowOff>38100</xdr:rowOff>
        </xdr:from>
        <xdr:to>
          <xdr:col>17</xdr:col>
          <xdr:colOff>542925</xdr:colOff>
          <xdr:row>107</xdr:row>
          <xdr:rowOff>361950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108</xdr:row>
          <xdr:rowOff>38100</xdr:rowOff>
        </xdr:from>
        <xdr:to>
          <xdr:col>17</xdr:col>
          <xdr:colOff>542925</xdr:colOff>
          <xdr:row>108</xdr:row>
          <xdr:rowOff>361950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109</xdr:row>
          <xdr:rowOff>38100</xdr:rowOff>
        </xdr:from>
        <xdr:to>
          <xdr:col>17</xdr:col>
          <xdr:colOff>542925</xdr:colOff>
          <xdr:row>109</xdr:row>
          <xdr:rowOff>361950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110</xdr:row>
          <xdr:rowOff>38100</xdr:rowOff>
        </xdr:from>
        <xdr:to>
          <xdr:col>17</xdr:col>
          <xdr:colOff>542925</xdr:colOff>
          <xdr:row>110</xdr:row>
          <xdr:rowOff>361950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111</xdr:row>
          <xdr:rowOff>38100</xdr:rowOff>
        </xdr:from>
        <xdr:to>
          <xdr:col>17</xdr:col>
          <xdr:colOff>542925</xdr:colOff>
          <xdr:row>111</xdr:row>
          <xdr:rowOff>361950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112</xdr:row>
          <xdr:rowOff>38100</xdr:rowOff>
        </xdr:from>
        <xdr:to>
          <xdr:col>17</xdr:col>
          <xdr:colOff>542925</xdr:colOff>
          <xdr:row>112</xdr:row>
          <xdr:rowOff>361950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113</xdr:row>
          <xdr:rowOff>38100</xdr:rowOff>
        </xdr:from>
        <xdr:to>
          <xdr:col>17</xdr:col>
          <xdr:colOff>542925</xdr:colOff>
          <xdr:row>113</xdr:row>
          <xdr:rowOff>361950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114</xdr:row>
          <xdr:rowOff>38100</xdr:rowOff>
        </xdr:from>
        <xdr:to>
          <xdr:col>17</xdr:col>
          <xdr:colOff>542925</xdr:colOff>
          <xdr:row>114</xdr:row>
          <xdr:rowOff>361950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115</xdr:row>
          <xdr:rowOff>38100</xdr:rowOff>
        </xdr:from>
        <xdr:to>
          <xdr:col>17</xdr:col>
          <xdr:colOff>542925</xdr:colOff>
          <xdr:row>115</xdr:row>
          <xdr:rowOff>361950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116</xdr:row>
          <xdr:rowOff>38100</xdr:rowOff>
        </xdr:from>
        <xdr:to>
          <xdr:col>17</xdr:col>
          <xdr:colOff>542925</xdr:colOff>
          <xdr:row>116</xdr:row>
          <xdr:rowOff>361950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117</xdr:row>
          <xdr:rowOff>38100</xdr:rowOff>
        </xdr:from>
        <xdr:to>
          <xdr:col>17</xdr:col>
          <xdr:colOff>542925</xdr:colOff>
          <xdr:row>117</xdr:row>
          <xdr:rowOff>361950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118</xdr:row>
          <xdr:rowOff>38100</xdr:rowOff>
        </xdr:from>
        <xdr:to>
          <xdr:col>17</xdr:col>
          <xdr:colOff>542925</xdr:colOff>
          <xdr:row>118</xdr:row>
          <xdr:rowOff>361950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119</xdr:row>
          <xdr:rowOff>38100</xdr:rowOff>
        </xdr:from>
        <xdr:to>
          <xdr:col>17</xdr:col>
          <xdr:colOff>542925</xdr:colOff>
          <xdr:row>119</xdr:row>
          <xdr:rowOff>361950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120</xdr:row>
          <xdr:rowOff>38100</xdr:rowOff>
        </xdr:from>
        <xdr:to>
          <xdr:col>17</xdr:col>
          <xdr:colOff>542925</xdr:colOff>
          <xdr:row>120</xdr:row>
          <xdr:rowOff>361950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121</xdr:row>
          <xdr:rowOff>38100</xdr:rowOff>
        </xdr:from>
        <xdr:to>
          <xdr:col>17</xdr:col>
          <xdr:colOff>542925</xdr:colOff>
          <xdr:row>121</xdr:row>
          <xdr:rowOff>361950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122</xdr:row>
          <xdr:rowOff>38100</xdr:rowOff>
        </xdr:from>
        <xdr:to>
          <xdr:col>17</xdr:col>
          <xdr:colOff>542925</xdr:colOff>
          <xdr:row>122</xdr:row>
          <xdr:rowOff>361950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123</xdr:row>
          <xdr:rowOff>38100</xdr:rowOff>
        </xdr:from>
        <xdr:to>
          <xdr:col>17</xdr:col>
          <xdr:colOff>542925</xdr:colOff>
          <xdr:row>123</xdr:row>
          <xdr:rowOff>361950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124</xdr:row>
          <xdr:rowOff>38100</xdr:rowOff>
        </xdr:from>
        <xdr:to>
          <xdr:col>17</xdr:col>
          <xdr:colOff>542925</xdr:colOff>
          <xdr:row>124</xdr:row>
          <xdr:rowOff>361950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125</xdr:row>
          <xdr:rowOff>38100</xdr:rowOff>
        </xdr:from>
        <xdr:to>
          <xdr:col>17</xdr:col>
          <xdr:colOff>542925</xdr:colOff>
          <xdr:row>125</xdr:row>
          <xdr:rowOff>361950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126</xdr:row>
          <xdr:rowOff>38100</xdr:rowOff>
        </xdr:from>
        <xdr:to>
          <xdr:col>17</xdr:col>
          <xdr:colOff>542925</xdr:colOff>
          <xdr:row>126</xdr:row>
          <xdr:rowOff>361950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127</xdr:row>
          <xdr:rowOff>38100</xdr:rowOff>
        </xdr:from>
        <xdr:to>
          <xdr:col>17</xdr:col>
          <xdr:colOff>542925</xdr:colOff>
          <xdr:row>127</xdr:row>
          <xdr:rowOff>361950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128</xdr:row>
          <xdr:rowOff>38100</xdr:rowOff>
        </xdr:from>
        <xdr:to>
          <xdr:col>17</xdr:col>
          <xdr:colOff>542925</xdr:colOff>
          <xdr:row>128</xdr:row>
          <xdr:rowOff>361950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129</xdr:row>
          <xdr:rowOff>38100</xdr:rowOff>
        </xdr:from>
        <xdr:to>
          <xdr:col>17</xdr:col>
          <xdr:colOff>542925</xdr:colOff>
          <xdr:row>129</xdr:row>
          <xdr:rowOff>361950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130</xdr:row>
          <xdr:rowOff>38100</xdr:rowOff>
        </xdr:from>
        <xdr:to>
          <xdr:col>17</xdr:col>
          <xdr:colOff>542925</xdr:colOff>
          <xdr:row>130</xdr:row>
          <xdr:rowOff>361950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131</xdr:row>
          <xdr:rowOff>38100</xdr:rowOff>
        </xdr:from>
        <xdr:to>
          <xdr:col>17</xdr:col>
          <xdr:colOff>542925</xdr:colOff>
          <xdr:row>131</xdr:row>
          <xdr:rowOff>361950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132</xdr:row>
          <xdr:rowOff>38100</xdr:rowOff>
        </xdr:from>
        <xdr:to>
          <xdr:col>17</xdr:col>
          <xdr:colOff>542925</xdr:colOff>
          <xdr:row>132</xdr:row>
          <xdr:rowOff>361950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133</xdr:row>
          <xdr:rowOff>38100</xdr:rowOff>
        </xdr:from>
        <xdr:to>
          <xdr:col>17</xdr:col>
          <xdr:colOff>542925</xdr:colOff>
          <xdr:row>133</xdr:row>
          <xdr:rowOff>361950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134</xdr:row>
          <xdr:rowOff>38100</xdr:rowOff>
        </xdr:from>
        <xdr:to>
          <xdr:col>17</xdr:col>
          <xdr:colOff>542925</xdr:colOff>
          <xdr:row>134</xdr:row>
          <xdr:rowOff>361950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135</xdr:row>
          <xdr:rowOff>38100</xdr:rowOff>
        </xdr:from>
        <xdr:to>
          <xdr:col>17</xdr:col>
          <xdr:colOff>542925</xdr:colOff>
          <xdr:row>135</xdr:row>
          <xdr:rowOff>361950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136</xdr:row>
          <xdr:rowOff>38100</xdr:rowOff>
        </xdr:from>
        <xdr:to>
          <xdr:col>17</xdr:col>
          <xdr:colOff>542925</xdr:colOff>
          <xdr:row>136</xdr:row>
          <xdr:rowOff>361950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137</xdr:row>
          <xdr:rowOff>38100</xdr:rowOff>
        </xdr:from>
        <xdr:to>
          <xdr:col>17</xdr:col>
          <xdr:colOff>542925</xdr:colOff>
          <xdr:row>137</xdr:row>
          <xdr:rowOff>361950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138</xdr:row>
          <xdr:rowOff>38100</xdr:rowOff>
        </xdr:from>
        <xdr:to>
          <xdr:col>17</xdr:col>
          <xdr:colOff>542925</xdr:colOff>
          <xdr:row>138</xdr:row>
          <xdr:rowOff>361950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139</xdr:row>
          <xdr:rowOff>38100</xdr:rowOff>
        </xdr:from>
        <xdr:to>
          <xdr:col>17</xdr:col>
          <xdr:colOff>542925</xdr:colOff>
          <xdr:row>139</xdr:row>
          <xdr:rowOff>361950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140</xdr:row>
          <xdr:rowOff>38100</xdr:rowOff>
        </xdr:from>
        <xdr:to>
          <xdr:col>17</xdr:col>
          <xdr:colOff>542925</xdr:colOff>
          <xdr:row>140</xdr:row>
          <xdr:rowOff>361950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141</xdr:row>
          <xdr:rowOff>38100</xdr:rowOff>
        </xdr:from>
        <xdr:to>
          <xdr:col>17</xdr:col>
          <xdr:colOff>542925</xdr:colOff>
          <xdr:row>141</xdr:row>
          <xdr:rowOff>361950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142</xdr:row>
          <xdr:rowOff>38100</xdr:rowOff>
        </xdr:from>
        <xdr:to>
          <xdr:col>17</xdr:col>
          <xdr:colOff>542925</xdr:colOff>
          <xdr:row>142</xdr:row>
          <xdr:rowOff>361950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143</xdr:row>
          <xdr:rowOff>38100</xdr:rowOff>
        </xdr:from>
        <xdr:to>
          <xdr:col>17</xdr:col>
          <xdr:colOff>542925</xdr:colOff>
          <xdr:row>143</xdr:row>
          <xdr:rowOff>361950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144</xdr:row>
          <xdr:rowOff>38100</xdr:rowOff>
        </xdr:from>
        <xdr:to>
          <xdr:col>17</xdr:col>
          <xdr:colOff>542925</xdr:colOff>
          <xdr:row>144</xdr:row>
          <xdr:rowOff>361950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145</xdr:row>
          <xdr:rowOff>38100</xdr:rowOff>
        </xdr:from>
        <xdr:to>
          <xdr:col>17</xdr:col>
          <xdr:colOff>542925</xdr:colOff>
          <xdr:row>145</xdr:row>
          <xdr:rowOff>361950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146</xdr:row>
          <xdr:rowOff>38100</xdr:rowOff>
        </xdr:from>
        <xdr:to>
          <xdr:col>17</xdr:col>
          <xdr:colOff>542925</xdr:colOff>
          <xdr:row>146</xdr:row>
          <xdr:rowOff>361950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147</xdr:row>
          <xdr:rowOff>38100</xdr:rowOff>
        </xdr:from>
        <xdr:to>
          <xdr:col>17</xdr:col>
          <xdr:colOff>542925</xdr:colOff>
          <xdr:row>147</xdr:row>
          <xdr:rowOff>361950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148</xdr:row>
          <xdr:rowOff>38100</xdr:rowOff>
        </xdr:from>
        <xdr:to>
          <xdr:col>17</xdr:col>
          <xdr:colOff>542925</xdr:colOff>
          <xdr:row>148</xdr:row>
          <xdr:rowOff>361950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149</xdr:row>
          <xdr:rowOff>38100</xdr:rowOff>
        </xdr:from>
        <xdr:to>
          <xdr:col>17</xdr:col>
          <xdr:colOff>542925</xdr:colOff>
          <xdr:row>149</xdr:row>
          <xdr:rowOff>361950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150</xdr:row>
          <xdr:rowOff>38100</xdr:rowOff>
        </xdr:from>
        <xdr:to>
          <xdr:col>17</xdr:col>
          <xdr:colOff>542925</xdr:colOff>
          <xdr:row>150</xdr:row>
          <xdr:rowOff>361950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151</xdr:row>
          <xdr:rowOff>38100</xdr:rowOff>
        </xdr:from>
        <xdr:to>
          <xdr:col>17</xdr:col>
          <xdr:colOff>542925</xdr:colOff>
          <xdr:row>151</xdr:row>
          <xdr:rowOff>361950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152</xdr:row>
          <xdr:rowOff>38100</xdr:rowOff>
        </xdr:from>
        <xdr:to>
          <xdr:col>17</xdr:col>
          <xdr:colOff>542925</xdr:colOff>
          <xdr:row>152</xdr:row>
          <xdr:rowOff>361950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153</xdr:row>
          <xdr:rowOff>38100</xdr:rowOff>
        </xdr:from>
        <xdr:to>
          <xdr:col>17</xdr:col>
          <xdr:colOff>542925</xdr:colOff>
          <xdr:row>153</xdr:row>
          <xdr:rowOff>361950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154</xdr:row>
          <xdr:rowOff>38100</xdr:rowOff>
        </xdr:from>
        <xdr:to>
          <xdr:col>17</xdr:col>
          <xdr:colOff>542925</xdr:colOff>
          <xdr:row>154</xdr:row>
          <xdr:rowOff>361950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155</xdr:row>
          <xdr:rowOff>38100</xdr:rowOff>
        </xdr:from>
        <xdr:to>
          <xdr:col>17</xdr:col>
          <xdr:colOff>542925</xdr:colOff>
          <xdr:row>155</xdr:row>
          <xdr:rowOff>361950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156</xdr:row>
          <xdr:rowOff>38100</xdr:rowOff>
        </xdr:from>
        <xdr:to>
          <xdr:col>17</xdr:col>
          <xdr:colOff>542925</xdr:colOff>
          <xdr:row>156</xdr:row>
          <xdr:rowOff>361950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157</xdr:row>
          <xdr:rowOff>38100</xdr:rowOff>
        </xdr:from>
        <xdr:to>
          <xdr:col>17</xdr:col>
          <xdr:colOff>542925</xdr:colOff>
          <xdr:row>157</xdr:row>
          <xdr:rowOff>361950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158</xdr:row>
          <xdr:rowOff>38100</xdr:rowOff>
        </xdr:from>
        <xdr:to>
          <xdr:col>17</xdr:col>
          <xdr:colOff>542925</xdr:colOff>
          <xdr:row>158</xdr:row>
          <xdr:rowOff>361950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159</xdr:row>
          <xdr:rowOff>38100</xdr:rowOff>
        </xdr:from>
        <xdr:to>
          <xdr:col>17</xdr:col>
          <xdr:colOff>542925</xdr:colOff>
          <xdr:row>159</xdr:row>
          <xdr:rowOff>361950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160</xdr:row>
          <xdr:rowOff>38100</xdr:rowOff>
        </xdr:from>
        <xdr:to>
          <xdr:col>17</xdr:col>
          <xdr:colOff>542925</xdr:colOff>
          <xdr:row>160</xdr:row>
          <xdr:rowOff>361950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161</xdr:row>
          <xdr:rowOff>38100</xdr:rowOff>
        </xdr:from>
        <xdr:to>
          <xdr:col>17</xdr:col>
          <xdr:colOff>542925</xdr:colOff>
          <xdr:row>161</xdr:row>
          <xdr:rowOff>361950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162</xdr:row>
          <xdr:rowOff>38100</xdr:rowOff>
        </xdr:from>
        <xdr:to>
          <xdr:col>17</xdr:col>
          <xdr:colOff>542925</xdr:colOff>
          <xdr:row>162</xdr:row>
          <xdr:rowOff>361950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163</xdr:row>
          <xdr:rowOff>38100</xdr:rowOff>
        </xdr:from>
        <xdr:to>
          <xdr:col>17</xdr:col>
          <xdr:colOff>542925</xdr:colOff>
          <xdr:row>163</xdr:row>
          <xdr:rowOff>361950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164</xdr:row>
          <xdr:rowOff>38100</xdr:rowOff>
        </xdr:from>
        <xdr:to>
          <xdr:col>17</xdr:col>
          <xdr:colOff>542925</xdr:colOff>
          <xdr:row>164</xdr:row>
          <xdr:rowOff>361950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165</xdr:row>
          <xdr:rowOff>38100</xdr:rowOff>
        </xdr:from>
        <xdr:to>
          <xdr:col>17</xdr:col>
          <xdr:colOff>542925</xdr:colOff>
          <xdr:row>165</xdr:row>
          <xdr:rowOff>361950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166</xdr:row>
          <xdr:rowOff>38100</xdr:rowOff>
        </xdr:from>
        <xdr:to>
          <xdr:col>17</xdr:col>
          <xdr:colOff>542925</xdr:colOff>
          <xdr:row>166</xdr:row>
          <xdr:rowOff>361950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167</xdr:row>
          <xdr:rowOff>38100</xdr:rowOff>
        </xdr:from>
        <xdr:to>
          <xdr:col>17</xdr:col>
          <xdr:colOff>542925</xdr:colOff>
          <xdr:row>167</xdr:row>
          <xdr:rowOff>361950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168</xdr:row>
          <xdr:rowOff>38100</xdr:rowOff>
        </xdr:from>
        <xdr:to>
          <xdr:col>17</xdr:col>
          <xdr:colOff>542925</xdr:colOff>
          <xdr:row>168</xdr:row>
          <xdr:rowOff>361950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169</xdr:row>
          <xdr:rowOff>38100</xdr:rowOff>
        </xdr:from>
        <xdr:to>
          <xdr:col>17</xdr:col>
          <xdr:colOff>542925</xdr:colOff>
          <xdr:row>169</xdr:row>
          <xdr:rowOff>361950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170</xdr:row>
          <xdr:rowOff>38100</xdr:rowOff>
        </xdr:from>
        <xdr:to>
          <xdr:col>17</xdr:col>
          <xdr:colOff>542925</xdr:colOff>
          <xdr:row>170</xdr:row>
          <xdr:rowOff>361950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171</xdr:row>
          <xdr:rowOff>38100</xdr:rowOff>
        </xdr:from>
        <xdr:to>
          <xdr:col>17</xdr:col>
          <xdr:colOff>542925</xdr:colOff>
          <xdr:row>171</xdr:row>
          <xdr:rowOff>361950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172</xdr:row>
          <xdr:rowOff>38100</xdr:rowOff>
        </xdr:from>
        <xdr:to>
          <xdr:col>17</xdr:col>
          <xdr:colOff>542925</xdr:colOff>
          <xdr:row>172</xdr:row>
          <xdr:rowOff>361950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173</xdr:row>
          <xdr:rowOff>38100</xdr:rowOff>
        </xdr:from>
        <xdr:to>
          <xdr:col>17</xdr:col>
          <xdr:colOff>542925</xdr:colOff>
          <xdr:row>173</xdr:row>
          <xdr:rowOff>361950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174</xdr:row>
          <xdr:rowOff>38100</xdr:rowOff>
        </xdr:from>
        <xdr:to>
          <xdr:col>17</xdr:col>
          <xdr:colOff>542925</xdr:colOff>
          <xdr:row>174</xdr:row>
          <xdr:rowOff>361950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175</xdr:row>
          <xdr:rowOff>38100</xdr:rowOff>
        </xdr:from>
        <xdr:to>
          <xdr:col>17</xdr:col>
          <xdr:colOff>542925</xdr:colOff>
          <xdr:row>175</xdr:row>
          <xdr:rowOff>361950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176</xdr:row>
          <xdr:rowOff>38100</xdr:rowOff>
        </xdr:from>
        <xdr:to>
          <xdr:col>17</xdr:col>
          <xdr:colOff>542925</xdr:colOff>
          <xdr:row>176</xdr:row>
          <xdr:rowOff>361950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177</xdr:row>
          <xdr:rowOff>38100</xdr:rowOff>
        </xdr:from>
        <xdr:to>
          <xdr:col>17</xdr:col>
          <xdr:colOff>542925</xdr:colOff>
          <xdr:row>177</xdr:row>
          <xdr:rowOff>361950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178</xdr:row>
          <xdr:rowOff>38100</xdr:rowOff>
        </xdr:from>
        <xdr:to>
          <xdr:col>17</xdr:col>
          <xdr:colOff>542925</xdr:colOff>
          <xdr:row>178</xdr:row>
          <xdr:rowOff>361950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179</xdr:row>
          <xdr:rowOff>38100</xdr:rowOff>
        </xdr:from>
        <xdr:to>
          <xdr:col>17</xdr:col>
          <xdr:colOff>542925</xdr:colOff>
          <xdr:row>179</xdr:row>
          <xdr:rowOff>361950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180</xdr:row>
          <xdr:rowOff>38100</xdr:rowOff>
        </xdr:from>
        <xdr:to>
          <xdr:col>17</xdr:col>
          <xdr:colOff>542925</xdr:colOff>
          <xdr:row>180</xdr:row>
          <xdr:rowOff>361950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181</xdr:row>
          <xdr:rowOff>38100</xdr:rowOff>
        </xdr:from>
        <xdr:to>
          <xdr:col>17</xdr:col>
          <xdr:colOff>542925</xdr:colOff>
          <xdr:row>181</xdr:row>
          <xdr:rowOff>361950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182</xdr:row>
          <xdr:rowOff>38100</xdr:rowOff>
        </xdr:from>
        <xdr:to>
          <xdr:col>17</xdr:col>
          <xdr:colOff>542925</xdr:colOff>
          <xdr:row>182</xdr:row>
          <xdr:rowOff>361950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183</xdr:row>
          <xdr:rowOff>38100</xdr:rowOff>
        </xdr:from>
        <xdr:to>
          <xdr:col>17</xdr:col>
          <xdr:colOff>542925</xdr:colOff>
          <xdr:row>183</xdr:row>
          <xdr:rowOff>361950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184</xdr:row>
          <xdr:rowOff>38100</xdr:rowOff>
        </xdr:from>
        <xdr:to>
          <xdr:col>17</xdr:col>
          <xdr:colOff>542925</xdr:colOff>
          <xdr:row>184</xdr:row>
          <xdr:rowOff>361950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185</xdr:row>
          <xdr:rowOff>38100</xdr:rowOff>
        </xdr:from>
        <xdr:to>
          <xdr:col>17</xdr:col>
          <xdr:colOff>542925</xdr:colOff>
          <xdr:row>185</xdr:row>
          <xdr:rowOff>361950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186</xdr:row>
          <xdr:rowOff>38100</xdr:rowOff>
        </xdr:from>
        <xdr:to>
          <xdr:col>17</xdr:col>
          <xdr:colOff>542925</xdr:colOff>
          <xdr:row>186</xdr:row>
          <xdr:rowOff>361950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187</xdr:row>
          <xdr:rowOff>38100</xdr:rowOff>
        </xdr:from>
        <xdr:to>
          <xdr:col>17</xdr:col>
          <xdr:colOff>542925</xdr:colOff>
          <xdr:row>187</xdr:row>
          <xdr:rowOff>361950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188</xdr:row>
          <xdr:rowOff>38100</xdr:rowOff>
        </xdr:from>
        <xdr:to>
          <xdr:col>17</xdr:col>
          <xdr:colOff>542925</xdr:colOff>
          <xdr:row>188</xdr:row>
          <xdr:rowOff>361950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189</xdr:row>
          <xdr:rowOff>38100</xdr:rowOff>
        </xdr:from>
        <xdr:to>
          <xdr:col>17</xdr:col>
          <xdr:colOff>542925</xdr:colOff>
          <xdr:row>189</xdr:row>
          <xdr:rowOff>361950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190</xdr:row>
          <xdr:rowOff>38100</xdr:rowOff>
        </xdr:from>
        <xdr:to>
          <xdr:col>17</xdr:col>
          <xdr:colOff>542925</xdr:colOff>
          <xdr:row>190</xdr:row>
          <xdr:rowOff>361950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191</xdr:row>
          <xdr:rowOff>38100</xdr:rowOff>
        </xdr:from>
        <xdr:to>
          <xdr:col>17</xdr:col>
          <xdr:colOff>542925</xdr:colOff>
          <xdr:row>191</xdr:row>
          <xdr:rowOff>361950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192</xdr:row>
          <xdr:rowOff>38100</xdr:rowOff>
        </xdr:from>
        <xdr:to>
          <xdr:col>17</xdr:col>
          <xdr:colOff>542925</xdr:colOff>
          <xdr:row>192</xdr:row>
          <xdr:rowOff>361950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193</xdr:row>
          <xdr:rowOff>38100</xdr:rowOff>
        </xdr:from>
        <xdr:to>
          <xdr:col>17</xdr:col>
          <xdr:colOff>542925</xdr:colOff>
          <xdr:row>193</xdr:row>
          <xdr:rowOff>361950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194</xdr:row>
          <xdr:rowOff>38100</xdr:rowOff>
        </xdr:from>
        <xdr:to>
          <xdr:col>17</xdr:col>
          <xdr:colOff>542925</xdr:colOff>
          <xdr:row>194</xdr:row>
          <xdr:rowOff>361950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195</xdr:row>
          <xdr:rowOff>38100</xdr:rowOff>
        </xdr:from>
        <xdr:to>
          <xdr:col>17</xdr:col>
          <xdr:colOff>542925</xdr:colOff>
          <xdr:row>195</xdr:row>
          <xdr:rowOff>361950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196</xdr:row>
          <xdr:rowOff>38100</xdr:rowOff>
        </xdr:from>
        <xdr:to>
          <xdr:col>17</xdr:col>
          <xdr:colOff>542925</xdr:colOff>
          <xdr:row>196</xdr:row>
          <xdr:rowOff>361950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197</xdr:row>
          <xdr:rowOff>38100</xdr:rowOff>
        </xdr:from>
        <xdr:to>
          <xdr:col>17</xdr:col>
          <xdr:colOff>542925</xdr:colOff>
          <xdr:row>197</xdr:row>
          <xdr:rowOff>361950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198</xdr:row>
          <xdr:rowOff>38100</xdr:rowOff>
        </xdr:from>
        <xdr:to>
          <xdr:col>17</xdr:col>
          <xdr:colOff>542925</xdr:colOff>
          <xdr:row>198</xdr:row>
          <xdr:rowOff>361950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199</xdr:row>
          <xdr:rowOff>38100</xdr:rowOff>
        </xdr:from>
        <xdr:to>
          <xdr:col>17</xdr:col>
          <xdr:colOff>542925</xdr:colOff>
          <xdr:row>199</xdr:row>
          <xdr:rowOff>361950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200</xdr:row>
          <xdr:rowOff>38100</xdr:rowOff>
        </xdr:from>
        <xdr:to>
          <xdr:col>17</xdr:col>
          <xdr:colOff>542925</xdr:colOff>
          <xdr:row>200</xdr:row>
          <xdr:rowOff>361950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201</xdr:row>
          <xdr:rowOff>38100</xdr:rowOff>
        </xdr:from>
        <xdr:to>
          <xdr:col>17</xdr:col>
          <xdr:colOff>542925</xdr:colOff>
          <xdr:row>201</xdr:row>
          <xdr:rowOff>361950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202</xdr:row>
          <xdr:rowOff>38100</xdr:rowOff>
        </xdr:from>
        <xdr:to>
          <xdr:col>17</xdr:col>
          <xdr:colOff>542925</xdr:colOff>
          <xdr:row>202</xdr:row>
          <xdr:rowOff>361950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203</xdr:row>
          <xdr:rowOff>38100</xdr:rowOff>
        </xdr:from>
        <xdr:to>
          <xdr:col>17</xdr:col>
          <xdr:colOff>542925</xdr:colOff>
          <xdr:row>203</xdr:row>
          <xdr:rowOff>361950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204</xdr:row>
          <xdr:rowOff>38100</xdr:rowOff>
        </xdr:from>
        <xdr:to>
          <xdr:col>17</xdr:col>
          <xdr:colOff>542925</xdr:colOff>
          <xdr:row>204</xdr:row>
          <xdr:rowOff>361950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205</xdr:row>
          <xdr:rowOff>38100</xdr:rowOff>
        </xdr:from>
        <xdr:to>
          <xdr:col>17</xdr:col>
          <xdr:colOff>542925</xdr:colOff>
          <xdr:row>205</xdr:row>
          <xdr:rowOff>361950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206</xdr:row>
          <xdr:rowOff>38100</xdr:rowOff>
        </xdr:from>
        <xdr:to>
          <xdr:col>17</xdr:col>
          <xdr:colOff>542925</xdr:colOff>
          <xdr:row>206</xdr:row>
          <xdr:rowOff>361950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207</xdr:row>
          <xdr:rowOff>38100</xdr:rowOff>
        </xdr:from>
        <xdr:to>
          <xdr:col>17</xdr:col>
          <xdr:colOff>542925</xdr:colOff>
          <xdr:row>207</xdr:row>
          <xdr:rowOff>361950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208</xdr:row>
          <xdr:rowOff>38100</xdr:rowOff>
        </xdr:from>
        <xdr:to>
          <xdr:col>17</xdr:col>
          <xdr:colOff>542925</xdr:colOff>
          <xdr:row>208</xdr:row>
          <xdr:rowOff>361950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209</xdr:row>
          <xdr:rowOff>38100</xdr:rowOff>
        </xdr:from>
        <xdr:to>
          <xdr:col>17</xdr:col>
          <xdr:colOff>542925</xdr:colOff>
          <xdr:row>209</xdr:row>
          <xdr:rowOff>361950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210</xdr:row>
          <xdr:rowOff>38100</xdr:rowOff>
        </xdr:from>
        <xdr:to>
          <xdr:col>17</xdr:col>
          <xdr:colOff>542925</xdr:colOff>
          <xdr:row>210</xdr:row>
          <xdr:rowOff>361950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211</xdr:row>
          <xdr:rowOff>38100</xdr:rowOff>
        </xdr:from>
        <xdr:to>
          <xdr:col>17</xdr:col>
          <xdr:colOff>542925</xdr:colOff>
          <xdr:row>211</xdr:row>
          <xdr:rowOff>361950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212</xdr:row>
          <xdr:rowOff>38100</xdr:rowOff>
        </xdr:from>
        <xdr:to>
          <xdr:col>17</xdr:col>
          <xdr:colOff>542925</xdr:colOff>
          <xdr:row>212</xdr:row>
          <xdr:rowOff>361950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213</xdr:row>
          <xdr:rowOff>38100</xdr:rowOff>
        </xdr:from>
        <xdr:to>
          <xdr:col>17</xdr:col>
          <xdr:colOff>542925</xdr:colOff>
          <xdr:row>213</xdr:row>
          <xdr:rowOff>361950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214</xdr:row>
          <xdr:rowOff>38100</xdr:rowOff>
        </xdr:from>
        <xdr:to>
          <xdr:col>17</xdr:col>
          <xdr:colOff>542925</xdr:colOff>
          <xdr:row>214</xdr:row>
          <xdr:rowOff>361950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215</xdr:row>
          <xdr:rowOff>38100</xdr:rowOff>
        </xdr:from>
        <xdr:to>
          <xdr:col>17</xdr:col>
          <xdr:colOff>542925</xdr:colOff>
          <xdr:row>215</xdr:row>
          <xdr:rowOff>361950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216</xdr:row>
          <xdr:rowOff>38100</xdr:rowOff>
        </xdr:from>
        <xdr:to>
          <xdr:col>17</xdr:col>
          <xdr:colOff>542925</xdr:colOff>
          <xdr:row>216</xdr:row>
          <xdr:rowOff>361950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217</xdr:row>
          <xdr:rowOff>38100</xdr:rowOff>
        </xdr:from>
        <xdr:to>
          <xdr:col>17</xdr:col>
          <xdr:colOff>542925</xdr:colOff>
          <xdr:row>217</xdr:row>
          <xdr:rowOff>361950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218</xdr:row>
          <xdr:rowOff>38100</xdr:rowOff>
        </xdr:from>
        <xdr:to>
          <xdr:col>17</xdr:col>
          <xdr:colOff>542925</xdr:colOff>
          <xdr:row>218</xdr:row>
          <xdr:rowOff>361950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219</xdr:row>
          <xdr:rowOff>38100</xdr:rowOff>
        </xdr:from>
        <xdr:to>
          <xdr:col>17</xdr:col>
          <xdr:colOff>542925</xdr:colOff>
          <xdr:row>219</xdr:row>
          <xdr:rowOff>361950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220</xdr:row>
          <xdr:rowOff>38100</xdr:rowOff>
        </xdr:from>
        <xdr:to>
          <xdr:col>17</xdr:col>
          <xdr:colOff>542925</xdr:colOff>
          <xdr:row>220</xdr:row>
          <xdr:rowOff>361950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221</xdr:row>
          <xdr:rowOff>38100</xdr:rowOff>
        </xdr:from>
        <xdr:to>
          <xdr:col>17</xdr:col>
          <xdr:colOff>542925</xdr:colOff>
          <xdr:row>221</xdr:row>
          <xdr:rowOff>361950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222</xdr:row>
          <xdr:rowOff>38100</xdr:rowOff>
        </xdr:from>
        <xdr:to>
          <xdr:col>17</xdr:col>
          <xdr:colOff>542925</xdr:colOff>
          <xdr:row>222</xdr:row>
          <xdr:rowOff>361950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223</xdr:row>
          <xdr:rowOff>38100</xdr:rowOff>
        </xdr:from>
        <xdr:to>
          <xdr:col>17</xdr:col>
          <xdr:colOff>542925</xdr:colOff>
          <xdr:row>223</xdr:row>
          <xdr:rowOff>361950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224</xdr:row>
          <xdr:rowOff>38100</xdr:rowOff>
        </xdr:from>
        <xdr:to>
          <xdr:col>17</xdr:col>
          <xdr:colOff>542925</xdr:colOff>
          <xdr:row>224</xdr:row>
          <xdr:rowOff>361950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225</xdr:row>
          <xdr:rowOff>38100</xdr:rowOff>
        </xdr:from>
        <xdr:to>
          <xdr:col>17</xdr:col>
          <xdr:colOff>542925</xdr:colOff>
          <xdr:row>225</xdr:row>
          <xdr:rowOff>361950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226</xdr:row>
          <xdr:rowOff>38100</xdr:rowOff>
        </xdr:from>
        <xdr:to>
          <xdr:col>17</xdr:col>
          <xdr:colOff>542925</xdr:colOff>
          <xdr:row>226</xdr:row>
          <xdr:rowOff>361950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227</xdr:row>
          <xdr:rowOff>38100</xdr:rowOff>
        </xdr:from>
        <xdr:to>
          <xdr:col>17</xdr:col>
          <xdr:colOff>542925</xdr:colOff>
          <xdr:row>227</xdr:row>
          <xdr:rowOff>361950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228</xdr:row>
          <xdr:rowOff>38100</xdr:rowOff>
        </xdr:from>
        <xdr:to>
          <xdr:col>17</xdr:col>
          <xdr:colOff>542925</xdr:colOff>
          <xdr:row>228</xdr:row>
          <xdr:rowOff>361950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229</xdr:row>
          <xdr:rowOff>38100</xdr:rowOff>
        </xdr:from>
        <xdr:to>
          <xdr:col>17</xdr:col>
          <xdr:colOff>542925</xdr:colOff>
          <xdr:row>229</xdr:row>
          <xdr:rowOff>361950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230</xdr:row>
          <xdr:rowOff>38100</xdr:rowOff>
        </xdr:from>
        <xdr:to>
          <xdr:col>17</xdr:col>
          <xdr:colOff>542925</xdr:colOff>
          <xdr:row>230</xdr:row>
          <xdr:rowOff>361950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231</xdr:row>
          <xdr:rowOff>38100</xdr:rowOff>
        </xdr:from>
        <xdr:to>
          <xdr:col>17</xdr:col>
          <xdr:colOff>542925</xdr:colOff>
          <xdr:row>231</xdr:row>
          <xdr:rowOff>361950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232</xdr:row>
          <xdr:rowOff>38100</xdr:rowOff>
        </xdr:from>
        <xdr:to>
          <xdr:col>17</xdr:col>
          <xdr:colOff>542925</xdr:colOff>
          <xdr:row>232</xdr:row>
          <xdr:rowOff>361950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233</xdr:row>
          <xdr:rowOff>38100</xdr:rowOff>
        </xdr:from>
        <xdr:to>
          <xdr:col>17</xdr:col>
          <xdr:colOff>542925</xdr:colOff>
          <xdr:row>233</xdr:row>
          <xdr:rowOff>361950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234</xdr:row>
          <xdr:rowOff>38100</xdr:rowOff>
        </xdr:from>
        <xdr:to>
          <xdr:col>17</xdr:col>
          <xdr:colOff>542925</xdr:colOff>
          <xdr:row>234</xdr:row>
          <xdr:rowOff>361950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235</xdr:row>
          <xdr:rowOff>38100</xdr:rowOff>
        </xdr:from>
        <xdr:to>
          <xdr:col>17</xdr:col>
          <xdr:colOff>542925</xdr:colOff>
          <xdr:row>235</xdr:row>
          <xdr:rowOff>361950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236</xdr:row>
          <xdr:rowOff>38100</xdr:rowOff>
        </xdr:from>
        <xdr:to>
          <xdr:col>17</xdr:col>
          <xdr:colOff>542925</xdr:colOff>
          <xdr:row>236</xdr:row>
          <xdr:rowOff>361950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237</xdr:row>
          <xdr:rowOff>38100</xdr:rowOff>
        </xdr:from>
        <xdr:to>
          <xdr:col>17</xdr:col>
          <xdr:colOff>542925</xdr:colOff>
          <xdr:row>237</xdr:row>
          <xdr:rowOff>361950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238</xdr:row>
          <xdr:rowOff>38100</xdr:rowOff>
        </xdr:from>
        <xdr:to>
          <xdr:col>17</xdr:col>
          <xdr:colOff>542925</xdr:colOff>
          <xdr:row>238</xdr:row>
          <xdr:rowOff>361950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239</xdr:row>
          <xdr:rowOff>38100</xdr:rowOff>
        </xdr:from>
        <xdr:to>
          <xdr:col>17</xdr:col>
          <xdr:colOff>542925</xdr:colOff>
          <xdr:row>239</xdr:row>
          <xdr:rowOff>361950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240</xdr:row>
          <xdr:rowOff>38100</xdr:rowOff>
        </xdr:from>
        <xdr:to>
          <xdr:col>17</xdr:col>
          <xdr:colOff>542925</xdr:colOff>
          <xdr:row>240</xdr:row>
          <xdr:rowOff>361950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241</xdr:row>
          <xdr:rowOff>38100</xdr:rowOff>
        </xdr:from>
        <xdr:to>
          <xdr:col>17</xdr:col>
          <xdr:colOff>542925</xdr:colOff>
          <xdr:row>241</xdr:row>
          <xdr:rowOff>361950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242</xdr:row>
          <xdr:rowOff>38100</xdr:rowOff>
        </xdr:from>
        <xdr:to>
          <xdr:col>17</xdr:col>
          <xdr:colOff>542925</xdr:colOff>
          <xdr:row>242</xdr:row>
          <xdr:rowOff>361950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243</xdr:row>
          <xdr:rowOff>38100</xdr:rowOff>
        </xdr:from>
        <xdr:to>
          <xdr:col>17</xdr:col>
          <xdr:colOff>542925</xdr:colOff>
          <xdr:row>243</xdr:row>
          <xdr:rowOff>361950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244</xdr:row>
          <xdr:rowOff>38100</xdr:rowOff>
        </xdr:from>
        <xdr:to>
          <xdr:col>17</xdr:col>
          <xdr:colOff>542925</xdr:colOff>
          <xdr:row>244</xdr:row>
          <xdr:rowOff>361950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245</xdr:row>
          <xdr:rowOff>38100</xdr:rowOff>
        </xdr:from>
        <xdr:to>
          <xdr:col>17</xdr:col>
          <xdr:colOff>542925</xdr:colOff>
          <xdr:row>245</xdr:row>
          <xdr:rowOff>361950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246</xdr:row>
          <xdr:rowOff>38100</xdr:rowOff>
        </xdr:from>
        <xdr:to>
          <xdr:col>17</xdr:col>
          <xdr:colOff>542925</xdr:colOff>
          <xdr:row>246</xdr:row>
          <xdr:rowOff>361950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247</xdr:row>
          <xdr:rowOff>38100</xdr:rowOff>
        </xdr:from>
        <xdr:to>
          <xdr:col>17</xdr:col>
          <xdr:colOff>542925</xdr:colOff>
          <xdr:row>247</xdr:row>
          <xdr:rowOff>361950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248</xdr:row>
          <xdr:rowOff>38100</xdr:rowOff>
        </xdr:from>
        <xdr:to>
          <xdr:col>17</xdr:col>
          <xdr:colOff>542925</xdr:colOff>
          <xdr:row>248</xdr:row>
          <xdr:rowOff>361950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249</xdr:row>
          <xdr:rowOff>38100</xdr:rowOff>
        </xdr:from>
        <xdr:to>
          <xdr:col>17</xdr:col>
          <xdr:colOff>542925</xdr:colOff>
          <xdr:row>249</xdr:row>
          <xdr:rowOff>361950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250</xdr:row>
          <xdr:rowOff>38100</xdr:rowOff>
        </xdr:from>
        <xdr:to>
          <xdr:col>17</xdr:col>
          <xdr:colOff>542925</xdr:colOff>
          <xdr:row>250</xdr:row>
          <xdr:rowOff>361950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251</xdr:row>
          <xdr:rowOff>38100</xdr:rowOff>
        </xdr:from>
        <xdr:to>
          <xdr:col>17</xdr:col>
          <xdr:colOff>542925</xdr:colOff>
          <xdr:row>251</xdr:row>
          <xdr:rowOff>361950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252</xdr:row>
          <xdr:rowOff>38100</xdr:rowOff>
        </xdr:from>
        <xdr:to>
          <xdr:col>17</xdr:col>
          <xdr:colOff>542925</xdr:colOff>
          <xdr:row>252</xdr:row>
          <xdr:rowOff>361950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253</xdr:row>
          <xdr:rowOff>38100</xdr:rowOff>
        </xdr:from>
        <xdr:to>
          <xdr:col>17</xdr:col>
          <xdr:colOff>542925</xdr:colOff>
          <xdr:row>253</xdr:row>
          <xdr:rowOff>361950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254</xdr:row>
          <xdr:rowOff>38100</xdr:rowOff>
        </xdr:from>
        <xdr:to>
          <xdr:col>17</xdr:col>
          <xdr:colOff>542925</xdr:colOff>
          <xdr:row>254</xdr:row>
          <xdr:rowOff>361950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255</xdr:row>
          <xdr:rowOff>38100</xdr:rowOff>
        </xdr:from>
        <xdr:to>
          <xdr:col>17</xdr:col>
          <xdr:colOff>542925</xdr:colOff>
          <xdr:row>255</xdr:row>
          <xdr:rowOff>361950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256</xdr:row>
          <xdr:rowOff>38100</xdr:rowOff>
        </xdr:from>
        <xdr:to>
          <xdr:col>17</xdr:col>
          <xdr:colOff>542925</xdr:colOff>
          <xdr:row>256</xdr:row>
          <xdr:rowOff>361950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257</xdr:row>
          <xdr:rowOff>38100</xdr:rowOff>
        </xdr:from>
        <xdr:to>
          <xdr:col>17</xdr:col>
          <xdr:colOff>542925</xdr:colOff>
          <xdr:row>257</xdr:row>
          <xdr:rowOff>361950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258</xdr:row>
          <xdr:rowOff>38100</xdr:rowOff>
        </xdr:from>
        <xdr:to>
          <xdr:col>17</xdr:col>
          <xdr:colOff>542925</xdr:colOff>
          <xdr:row>258</xdr:row>
          <xdr:rowOff>361950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259</xdr:row>
          <xdr:rowOff>38100</xdr:rowOff>
        </xdr:from>
        <xdr:to>
          <xdr:col>17</xdr:col>
          <xdr:colOff>542925</xdr:colOff>
          <xdr:row>259</xdr:row>
          <xdr:rowOff>361950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260</xdr:row>
          <xdr:rowOff>38100</xdr:rowOff>
        </xdr:from>
        <xdr:to>
          <xdr:col>17</xdr:col>
          <xdr:colOff>542925</xdr:colOff>
          <xdr:row>260</xdr:row>
          <xdr:rowOff>361950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261</xdr:row>
          <xdr:rowOff>38100</xdr:rowOff>
        </xdr:from>
        <xdr:to>
          <xdr:col>17</xdr:col>
          <xdr:colOff>542925</xdr:colOff>
          <xdr:row>261</xdr:row>
          <xdr:rowOff>361950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262</xdr:row>
          <xdr:rowOff>38100</xdr:rowOff>
        </xdr:from>
        <xdr:to>
          <xdr:col>17</xdr:col>
          <xdr:colOff>542925</xdr:colOff>
          <xdr:row>262</xdr:row>
          <xdr:rowOff>361950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263</xdr:row>
          <xdr:rowOff>38100</xdr:rowOff>
        </xdr:from>
        <xdr:to>
          <xdr:col>17</xdr:col>
          <xdr:colOff>542925</xdr:colOff>
          <xdr:row>263</xdr:row>
          <xdr:rowOff>361950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264</xdr:row>
          <xdr:rowOff>38100</xdr:rowOff>
        </xdr:from>
        <xdr:to>
          <xdr:col>17</xdr:col>
          <xdr:colOff>542925</xdr:colOff>
          <xdr:row>264</xdr:row>
          <xdr:rowOff>361950</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265</xdr:row>
          <xdr:rowOff>38100</xdr:rowOff>
        </xdr:from>
        <xdr:to>
          <xdr:col>17</xdr:col>
          <xdr:colOff>542925</xdr:colOff>
          <xdr:row>265</xdr:row>
          <xdr:rowOff>361950</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266</xdr:row>
          <xdr:rowOff>38100</xdr:rowOff>
        </xdr:from>
        <xdr:to>
          <xdr:col>17</xdr:col>
          <xdr:colOff>542925</xdr:colOff>
          <xdr:row>266</xdr:row>
          <xdr:rowOff>361950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267</xdr:row>
          <xdr:rowOff>38100</xdr:rowOff>
        </xdr:from>
        <xdr:to>
          <xdr:col>17</xdr:col>
          <xdr:colOff>542925</xdr:colOff>
          <xdr:row>267</xdr:row>
          <xdr:rowOff>361950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268</xdr:row>
          <xdr:rowOff>38100</xdr:rowOff>
        </xdr:from>
        <xdr:to>
          <xdr:col>17</xdr:col>
          <xdr:colOff>542925</xdr:colOff>
          <xdr:row>268</xdr:row>
          <xdr:rowOff>361950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269</xdr:row>
          <xdr:rowOff>38100</xdr:rowOff>
        </xdr:from>
        <xdr:to>
          <xdr:col>17</xdr:col>
          <xdr:colOff>542925</xdr:colOff>
          <xdr:row>269</xdr:row>
          <xdr:rowOff>361950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270</xdr:row>
          <xdr:rowOff>38100</xdr:rowOff>
        </xdr:from>
        <xdr:to>
          <xdr:col>17</xdr:col>
          <xdr:colOff>542925</xdr:colOff>
          <xdr:row>270</xdr:row>
          <xdr:rowOff>361950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271</xdr:row>
          <xdr:rowOff>38100</xdr:rowOff>
        </xdr:from>
        <xdr:to>
          <xdr:col>17</xdr:col>
          <xdr:colOff>542925</xdr:colOff>
          <xdr:row>271</xdr:row>
          <xdr:rowOff>361950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272</xdr:row>
          <xdr:rowOff>38100</xdr:rowOff>
        </xdr:from>
        <xdr:to>
          <xdr:col>17</xdr:col>
          <xdr:colOff>542925</xdr:colOff>
          <xdr:row>272</xdr:row>
          <xdr:rowOff>361950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273</xdr:row>
          <xdr:rowOff>38100</xdr:rowOff>
        </xdr:from>
        <xdr:to>
          <xdr:col>17</xdr:col>
          <xdr:colOff>542925</xdr:colOff>
          <xdr:row>273</xdr:row>
          <xdr:rowOff>361950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274</xdr:row>
          <xdr:rowOff>38100</xdr:rowOff>
        </xdr:from>
        <xdr:to>
          <xdr:col>17</xdr:col>
          <xdr:colOff>542925</xdr:colOff>
          <xdr:row>274</xdr:row>
          <xdr:rowOff>361950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275</xdr:row>
          <xdr:rowOff>38100</xdr:rowOff>
        </xdr:from>
        <xdr:to>
          <xdr:col>17</xdr:col>
          <xdr:colOff>542925</xdr:colOff>
          <xdr:row>275</xdr:row>
          <xdr:rowOff>361950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276</xdr:row>
          <xdr:rowOff>38100</xdr:rowOff>
        </xdr:from>
        <xdr:to>
          <xdr:col>17</xdr:col>
          <xdr:colOff>542925</xdr:colOff>
          <xdr:row>276</xdr:row>
          <xdr:rowOff>361950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277</xdr:row>
          <xdr:rowOff>38100</xdr:rowOff>
        </xdr:from>
        <xdr:to>
          <xdr:col>17</xdr:col>
          <xdr:colOff>542925</xdr:colOff>
          <xdr:row>277</xdr:row>
          <xdr:rowOff>361950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278</xdr:row>
          <xdr:rowOff>38100</xdr:rowOff>
        </xdr:from>
        <xdr:to>
          <xdr:col>17</xdr:col>
          <xdr:colOff>542925</xdr:colOff>
          <xdr:row>278</xdr:row>
          <xdr:rowOff>361950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279</xdr:row>
          <xdr:rowOff>38100</xdr:rowOff>
        </xdr:from>
        <xdr:to>
          <xdr:col>17</xdr:col>
          <xdr:colOff>542925</xdr:colOff>
          <xdr:row>279</xdr:row>
          <xdr:rowOff>361950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280</xdr:row>
          <xdr:rowOff>38100</xdr:rowOff>
        </xdr:from>
        <xdr:to>
          <xdr:col>17</xdr:col>
          <xdr:colOff>542925</xdr:colOff>
          <xdr:row>280</xdr:row>
          <xdr:rowOff>361950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281</xdr:row>
          <xdr:rowOff>38100</xdr:rowOff>
        </xdr:from>
        <xdr:to>
          <xdr:col>17</xdr:col>
          <xdr:colOff>542925</xdr:colOff>
          <xdr:row>281</xdr:row>
          <xdr:rowOff>361950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282</xdr:row>
          <xdr:rowOff>38100</xdr:rowOff>
        </xdr:from>
        <xdr:to>
          <xdr:col>17</xdr:col>
          <xdr:colOff>542925</xdr:colOff>
          <xdr:row>282</xdr:row>
          <xdr:rowOff>361950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283</xdr:row>
          <xdr:rowOff>38100</xdr:rowOff>
        </xdr:from>
        <xdr:to>
          <xdr:col>17</xdr:col>
          <xdr:colOff>542925</xdr:colOff>
          <xdr:row>283</xdr:row>
          <xdr:rowOff>361950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284</xdr:row>
          <xdr:rowOff>38100</xdr:rowOff>
        </xdr:from>
        <xdr:to>
          <xdr:col>17</xdr:col>
          <xdr:colOff>542925</xdr:colOff>
          <xdr:row>284</xdr:row>
          <xdr:rowOff>361950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285</xdr:row>
          <xdr:rowOff>38100</xdr:rowOff>
        </xdr:from>
        <xdr:to>
          <xdr:col>17</xdr:col>
          <xdr:colOff>542925</xdr:colOff>
          <xdr:row>285</xdr:row>
          <xdr:rowOff>361950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286</xdr:row>
          <xdr:rowOff>38100</xdr:rowOff>
        </xdr:from>
        <xdr:to>
          <xdr:col>17</xdr:col>
          <xdr:colOff>542925</xdr:colOff>
          <xdr:row>286</xdr:row>
          <xdr:rowOff>361950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287</xdr:row>
          <xdr:rowOff>38100</xdr:rowOff>
        </xdr:from>
        <xdr:to>
          <xdr:col>17</xdr:col>
          <xdr:colOff>542925</xdr:colOff>
          <xdr:row>287</xdr:row>
          <xdr:rowOff>361950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288</xdr:row>
          <xdr:rowOff>38100</xdr:rowOff>
        </xdr:from>
        <xdr:to>
          <xdr:col>17</xdr:col>
          <xdr:colOff>542925</xdr:colOff>
          <xdr:row>288</xdr:row>
          <xdr:rowOff>361950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289</xdr:row>
          <xdr:rowOff>38100</xdr:rowOff>
        </xdr:from>
        <xdr:to>
          <xdr:col>17</xdr:col>
          <xdr:colOff>542925</xdr:colOff>
          <xdr:row>289</xdr:row>
          <xdr:rowOff>361950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290</xdr:row>
          <xdr:rowOff>38100</xdr:rowOff>
        </xdr:from>
        <xdr:to>
          <xdr:col>17</xdr:col>
          <xdr:colOff>542925</xdr:colOff>
          <xdr:row>290</xdr:row>
          <xdr:rowOff>361950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291</xdr:row>
          <xdr:rowOff>38100</xdr:rowOff>
        </xdr:from>
        <xdr:to>
          <xdr:col>17</xdr:col>
          <xdr:colOff>542925</xdr:colOff>
          <xdr:row>291</xdr:row>
          <xdr:rowOff>361950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292</xdr:row>
          <xdr:rowOff>38100</xdr:rowOff>
        </xdr:from>
        <xdr:to>
          <xdr:col>17</xdr:col>
          <xdr:colOff>542925</xdr:colOff>
          <xdr:row>292</xdr:row>
          <xdr:rowOff>361950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293</xdr:row>
          <xdr:rowOff>38100</xdr:rowOff>
        </xdr:from>
        <xdr:to>
          <xdr:col>17</xdr:col>
          <xdr:colOff>542925</xdr:colOff>
          <xdr:row>293</xdr:row>
          <xdr:rowOff>361950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294</xdr:row>
          <xdr:rowOff>38100</xdr:rowOff>
        </xdr:from>
        <xdr:to>
          <xdr:col>17</xdr:col>
          <xdr:colOff>542925</xdr:colOff>
          <xdr:row>294</xdr:row>
          <xdr:rowOff>361950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295</xdr:row>
          <xdr:rowOff>38100</xdr:rowOff>
        </xdr:from>
        <xdr:to>
          <xdr:col>17</xdr:col>
          <xdr:colOff>542925</xdr:colOff>
          <xdr:row>295</xdr:row>
          <xdr:rowOff>361950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296</xdr:row>
          <xdr:rowOff>38100</xdr:rowOff>
        </xdr:from>
        <xdr:to>
          <xdr:col>17</xdr:col>
          <xdr:colOff>542925</xdr:colOff>
          <xdr:row>296</xdr:row>
          <xdr:rowOff>361950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297</xdr:row>
          <xdr:rowOff>38100</xdr:rowOff>
        </xdr:from>
        <xdr:to>
          <xdr:col>17</xdr:col>
          <xdr:colOff>542925</xdr:colOff>
          <xdr:row>297</xdr:row>
          <xdr:rowOff>361950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298</xdr:row>
          <xdr:rowOff>38100</xdr:rowOff>
        </xdr:from>
        <xdr:to>
          <xdr:col>17</xdr:col>
          <xdr:colOff>542925</xdr:colOff>
          <xdr:row>298</xdr:row>
          <xdr:rowOff>361950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299</xdr:row>
          <xdr:rowOff>38100</xdr:rowOff>
        </xdr:from>
        <xdr:to>
          <xdr:col>17</xdr:col>
          <xdr:colOff>542925</xdr:colOff>
          <xdr:row>299</xdr:row>
          <xdr:rowOff>361950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300</xdr:row>
          <xdr:rowOff>38100</xdr:rowOff>
        </xdr:from>
        <xdr:to>
          <xdr:col>17</xdr:col>
          <xdr:colOff>542925</xdr:colOff>
          <xdr:row>300</xdr:row>
          <xdr:rowOff>361950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301</xdr:row>
          <xdr:rowOff>38100</xdr:rowOff>
        </xdr:from>
        <xdr:to>
          <xdr:col>17</xdr:col>
          <xdr:colOff>542925</xdr:colOff>
          <xdr:row>301</xdr:row>
          <xdr:rowOff>361950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302</xdr:row>
          <xdr:rowOff>38100</xdr:rowOff>
        </xdr:from>
        <xdr:to>
          <xdr:col>17</xdr:col>
          <xdr:colOff>542925</xdr:colOff>
          <xdr:row>302</xdr:row>
          <xdr:rowOff>361950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303</xdr:row>
          <xdr:rowOff>38100</xdr:rowOff>
        </xdr:from>
        <xdr:to>
          <xdr:col>17</xdr:col>
          <xdr:colOff>542925</xdr:colOff>
          <xdr:row>303</xdr:row>
          <xdr:rowOff>361950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304</xdr:row>
          <xdr:rowOff>38100</xdr:rowOff>
        </xdr:from>
        <xdr:to>
          <xdr:col>17</xdr:col>
          <xdr:colOff>542925</xdr:colOff>
          <xdr:row>304</xdr:row>
          <xdr:rowOff>361950</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305</xdr:row>
          <xdr:rowOff>38100</xdr:rowOff>
        </xdr:from>
        <xdr:to>
          <xdr:col>17</xdr:col>
          <xdr:colOff>542925</xdr:colOff>
          <xdr:row>305</xdr:row>
          <xdr:rowOff>361950</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306</xdr:row>
          <xdr:rowOff>38100</xdr:rowOff>
        </xdr:from>
        <xdr:to>
          <xdr:col>17</xdr:col>
          <xdr:colOff>542925</xdr:colOff>
          <xdr:row>306</xdr:row>
          <xdr:rowOff>361950</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307</xdr:row>
          <xdr:rowOff>38100</xdr:rowOff>
        </xdr:from>
        <xdr:to>
          <xdr:col>17</xdr:col>
          <xdr:colOff>542925</xdr:colOff>
          <xdr:row>307</xdr:row>
          <xdr:rowOff>361950</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308</xdr:row>
          <xdr:rowOff>38100</xdr:rowOff>
        </xdr:from>
        <xdr:to>
          <xdr:col>17</xdr:col>
          <xdr:colOff>542925</xdr:colOff>
          <xdr:row>308</xdr:row>
          <xdr:rowOff>361950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309</xdr:row>
          <xdr:rowOff>38100</xdr:rowOff>
        </xdr:from>
        <xdr:to>
          <xdr:col>17</xdr:col>
          <xdr:colOff>542925</xdr:colOff>
          <xdr:row>309</xdr:row>
          <xdr:rowOff>361950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310</xdr:row>
          <xdr:rowOff>38100</xdr:rowOff>
        </xdr:from>
        <xdr:to>
          <xdr:col>17</xdr:col>
          <xdr:colOff>542925</xdr:colOff>
          <xdr:row>310</xdr:row>
          <xdr:rowOff>361950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311</xdr:row>
          <xdr:rowOff>38100</xdr:rowOff>
        </xdr:from>
        <xdr:to>
          <xdr:col>17</xdr:col>
          <xdr:colOff>542925</xdr:colOff>
          <xdr:row>311</xdr:row>
          <xdr:rowOff>361950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312</xdr:row>
          <xdr:rowOff>38100</xdr:rowOff>
        </xdr:from>
        <xdr:to>
          <xdr:col>17</xdr:col>
          <xdr:colOff>542925</xdr:colOff>
          <xdr:row>312</xdr:row>
          <xdr:rowOff>361950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313</xdr:row>
          <xdr:rowOff>38100</xdr:rowOff>
        </xdr:from>
        <xdr:to>
          <xdr:col>17</xdr:col>
          <xdr:colOff>542925</xdr:colOff>
          <xdr:row>313</xdr:row>
          <xdr:rowOff>361950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314</xdr:row>
          <xdr:rowOff>38100</xdr:rowOff>
        </xdr:from>
        <xdr:to>
          <xdr:col>17</xdr:col>
          <xdr:colOff>542925</xdr:colOff>
          <xdr:row>314</xdr:row>
          <xdr:rowOff>361950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30</xdr:row>
          <xdr:rowOff>200025</xdr:rowOff>
        </xdr:from>
        <xdr:to>
          <xdr:col>17</xdr:col>
          <xdr:colOff>542925</xdr:colOff>
          <xdr:row>32</xdr:row>
          <xdr:rowOff>19050</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38100</xdr:rowOff>
        </xdr:from>
        <xdr:to>
          <xdr:col>17</xdr:col>
          <xdr:colOff>542925</xdr:colOff>
          <xdr:row>33</xdr:row>
          <xdr:rowOff>371475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34</xdr:row>
          <xdr:rowOff>38100</xdr:rowOff>
        </xdr:from>
        <xdr:to>
          <xdr:col>17</xdr:col>
          <xdr:colOff>542925</xdr:colOff>
          <xdr:row>34</xdr:row>
          <xdr:rowOff>371475</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35</xdr:row>
          <xdr:rowOff>38100</xdr:rowOff>
        </xdr:from>
        <xdr:to>
          <xdr:col>17</xdr:col>
          <xdr:colOff>542925</xdr:colOff>
          <xdr:row>35</xdr:row>
          <xdr:rowOff>371475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46</xdr:row>
          <xdr:rowOff>38100</xdr:rowOff>
        </xdr:from>
        <xdr:to>
          <xdr:col>17</xdr:col>
          <xdr:colOff>542925</xdr:colOff>
          <xdr:row>46</xdr:row>
          <xdr:rowOff>371475</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46</xdr:row>
          <xdr:rowOff>38100</xdr:rowOff>
        </xdr:from>
        <xdr:to>
          <xdr:col>17</xdr:col>
          <xdr:colOff>542925</xdr:colOff>
          <xdr:row>46</xdr:row>
          <xdr:rowOff>371475</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132</xdr:row>
          <xdr:rowOff>38100</xdr:rowOff>
        </xdr:from>
        <xdr:to>
          <xdr:col>17</xdr:col>
          <xdr:colOff>542925</xdr:colOff>
          <xdr:row>132</xdr:row>
          <xdr:rowOff>361950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132</xdr:row>
          <xdr:rowOff>38100</xdr:rowOff>
        </xdr:from>
        <xdr:to>
          <xdr:col>17</xdr:col>
          <xdr:colOff>542925</xdr:colOff>
          <xdr:row>132</xdr:row>
          <xdr:rowOff>361950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142875</xdr:colOff>
          <xdr:row>2</xdr:row>
          <xdr:rowOff>28575</xdr:rowOff>
        </xdr:from>
        <xdr:to>
          <xdr:col>38</xdr:col>
          <xdr:colOff>200025</xdr:colOff>
          <xdr:row>3</xdr:row>
          <xdr:rowOff>180975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nichiei-meal.net/" TargetMode="External"/><Relationship Id="rId5" Type="http://schemas.openxmlformats.org/officeDocument/2006/relationships/ctrlProp" Target="../ctrlProps/ctrlProp574.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528F-28CF-409D-BDDB-8E5420C499A5}">
  <dimension ref="A1:AA320"/>
  <sheetViews>
    <sheetView showGridLines="0" tabSelected="1" topLeftCell="A18" zoomScale="56" zoomScaleNormal="56" zoomScaleSheetLayoutView="82" workbookViewId="0">
      <selection activeCell="A24" sqref="A24:K24"/>
    </sheetView>
  </sheetViews>
  <sheetFormatPr defaultColWidth="9" defaultRowHeight="13.5"/>
  <cols>
    <col min="1" max="1" width="4.5" style="57" customWidth="1"/>
    <col min="2" max="19" width="8.75" style="57" customWidth="1"/>
    <col min="20" max="20" width="7.75" style="57" hidden="1" customWidth="1"/>
    <col min="21" max="21" width="8.125" style="57" customWidth="1"/>
    <col min="22" max="16384" width="9" style="57"/>
  </cols>
  <sheetData>
    <row r="1" spans="1:21" ht="24.75" hidden="1" customHeight="1">
      <c r="B1" s="58" t="s">
        <v>49</v>
      </c>
      <c r="C1" s="59" t="s">
        <v>30</v>
      </c>
      <c r="D1" s="59" t="s">
        <v>29</v>
      </c>
      <c r="E1" s="59" t="s">
        <v>28</v>
      </c>
      <c r="F1" s="59" t="s">
        <v>27</v>
      </c>
      <c r="G1" s="59"/>
      <c r="H1" s="60"/>
      <c r="I1" s="59" t="s">
        <v>50</v>
      </c>
      <c r="J1" s="59" t="s">
        <v>30</v>
      </c>
      <c r="K1" s="59" t="s">
        <v>29</v>
      </c>
      <c r="L1" s="59" t="s">
        <v>28</v>
      </c>
      <c r="M1" s="59" t="s">
        <v>27</v>
      </c>
      <c r="N1" s="60"/>
      <c r="O1" s="57" t="s">
        <v>53</v>
      </c>
      <c r="R1" s="60"/>
      <c r="S1" s="60"/>
      <c r="T1" s="60"/>
    </row>
    <row r="2" spans="1:21" ht="24.75" hidden="1" customHeight="1">
      <c r="B2" s="61" t="s">
        <v>47</v>
      </c>
      <c r="C2" s="59">
        <f>COUNTIF(F$33:F$315,1)</f>
        <v>0</v>
      </c>
      <c r="D2" s="59">
        <f t="shared" ref="D2:F2" si="0">COUNTIF(G$33:G$315,1)</f>
        <v>0</v>
      </c>
      <c r="E2" s="59">
        <f t="shared" si="0"/>
        <v>0</v>
      </c>
      <c r="F2" s="59">
        <f t="shared" si="0"/>
        <v>0</v>
      </c>
      <c r="G2" s="59"/>
      <c r="H2" s="253" t="s">
        <v>198</v>
      </c>
      <c r="I2" s="59" t="s">
        <v>51</v>
      </c>
      <c r="J2" s="59">
        <f>COUNTIFS($E$33:$E$315,"男",F$33:F$315,"=1")</f>
        <v>0</v>
      </c>
      <c r="K2" s="59">
        <f t="shared" ref="K2:M2" si="1">COUNTIFS($E$33:$E$315,"男",G$33:G$315,"=1")</f>
        <v>0</v>
      </c>
      <c r="L2" s="59">
        <f t="shared" si="1"/>
        <v>0</v>
      </c>
      <c r="M2" s="59">
        <f t="shared" si="1"/>
        <v>0</v>
      </c>
      <c r="N2" s="60"/>
      <c r="O2" s="58">
        <f>COUNTIF(T33:T315,TRUE)</f>
        <v>0</v>
      </c>
      <c r="R2" s="60"/>
      <c r="S2" s="60"/>
      <c r="T2" s="60"/>
    </row>
    <row r="3" spans="1:21" ht="24.75" hidden="1" customHeight="1">
      <c r="A3" s="60"/>
      <c r="B3" s="61" t="s">
        <v>192</v>
      </c>
      <c r="C3" s="59">
        <f>COUNTIF(F$33:F$315,2)</f>
        <v>0</v>
      </c>
      <c r="D3" s="59">
        <f t="shared" ref="D3:F3" si="2">COUNTIF(G$33:G$315,2)</f>
        <v>0</v>
      </c>
      <c r="E3" s="59">
        <f t="shared" si="2"/>
        <v>0</v>
      </c>
      <c r="F3" s="59">
        <f t="shared" si="2"/>
        <v>0</v>
      </c>
      <c r="G3" s="59"/>
      <c r="H3" s="253"/>
      <c r="I3" s="62" t="s">
        <v>52</v>
      </c>
      <c r="J3" s="62">
        <f>COUNTIFS($E$33:$E$315,"女",F$33:F$315,"=1")</f>
        <v>0</v>
      </c>
      <c r="K3" s="62">
        <f t="shared" ref="K3:M3" si="3">COUNTIFS($E$33:$E$315,"女",G$33:G$315,"=1")</f>
        <v>0</v>
      </c>
      <c r="L3" s="62">
        <f t="shared" si="3"/>
        <v>0</v>
      </c>
      <c r="M3" s="62">
        <f t="shared" si="3"/>
        <v>0</v>
      </c>
      <c r="N3" s="63"/>
      <c r="O3" s="63"/>
      <c r="P3" s="63"/>
      <c r="Q3" s="63"/>
      <c r="R3" s="63"/>
      <c r="S3" s="63"/>
      <c r="T3" s="63"/>
    </row>
    <row r="4" spans="1:21" ht="24.75" hidden="1" customHeight="1">
      <c r="A4" s="59"/>
      <c r="B4" s="61" t="s">
        <v>193</v>
      </c>
      <c r="C4" s="59">
        <f>COUNTIF(F$33:F$315,3)</f>
        <v>0</v>
      </c>
      <c r="D4" s="59">
        <f t="shared" ref="D4:F4" si="4">COUNTIF(G$33:G$315,3)</f>
        <v>0</v>
      </c>
      <c r="E4" s="59">
        <f t="shared" si="4"/>
        <v>0</v>
      </c>
      <c r="F4" s="59">
        <f t="shared" si="4"/>
        <v>0</v>
      </c>
      <c r="G4" s="59"/>
      <c r="H4" s="254" t="s">
        <v>199</v>
      </c>
      <c r="I4" s="59" t="s">
        <v>51</v>
      </c>
      <c r="J4" s="59">
        <f>COUNTIFS($E$33:$E$315,"男",F$33:F$315,"=2")</f>
        <v>0</v>
      </c>
      <c r="K4" s="59">
        <f t="shared" ref="K4:M4" si="5">COUNTIFS($E$33:$E$315,"男",G$33:G$315,"=2")</f>
        <v>0</v>
      </c>
      <c r="L4" s="59">
        <f t="shared" si="5"/>
        <v>0</v>
      </c>
      <c r="M4" s="59">
        <f t="shared" si="5"/>
        <v>0</v>
      </c>
      <c r="N4" s="62"/>
      <c r="O4" s="62"/>
      <c r="P4" s="62"/>
      <c r="Q4" s="62"/>
      <c r="R4" s="62"/>
      <c r="S4" s="62"/>
      <c r="T4" s="62"/>
    </row>
    <row r="5" spans="1:21" ht="24.75" hidden="1" customHeight="1">
      <c r="A5" s="64"/>
      <c r="B5" s="61" t="s">
        <v>48</v>
      </c>
      <c r="C5" s="59">
        <f>COUNTIF(F$33:F$315,4)</f>
        <v>0</v>
      </c>
      <c r="D5" s="59">
        <f t="shared" ref="D5:F5" si="6">COUNTIF(G$33:G$315,4)</f>
        <v>0</v>
      </c>
      <c r="E5" s="59">
        <f t="shared" si="6"/>
        <v>0</v>
      </c>
      <c r="F5" s="59">
        <f t="shared" si="6"/>
        <v>0</v>
      </c>
      <c r="G5" s="59"/>
      <c r="H5" s="254"/>
      <c r="I5" s="62" t="s">
        <v>52</v>
      </c>
      <c r="J5" s="62">
        <f>COUNTIFS($E$33:$E$315,"女",F$33:F$315,"=2")</f>
        <v>0</v>
      </c>
      <c r="K5" s="62">
        <f t="shared" ref="K5:M5" si="7">COUNTIFS($E$33:$E$315,"女",G$33:G$315,"=2")</f>
        <v>0</v>
      </c>
      <c r="L5" s="62">
        <f t="shared" si="7"/>
        <v>0</v>
      </c>
      <c r="M5" s="62">
        <f t="shared" si="7"/>
        <v>0</v>
      </c>
      <c r="N5" s="64"/>
      <c r="O5" s="64"/>
      <c r="P5" s="64"/>
    </row>
    <row r="6" spans="1:21" s="60" customFormat="1" ht="24.75" hidden="1" customHeight="1">
      <c r="B6" s="61" t="s">
        <v>196</v>
      </c>
      <c r="C6" s="59">
        <f>COUNTIF(F$33:F$315,5)</f>
        <v>0</v>
      </c>
      <c r="D6" s="59">
        <f t="shared" ref="D6:F6" si="8">COUNTIF(G$33:G$315,5)</f>
        <v>0</v>
      </c>
      <c r="E6" s="59">
        <f t="shared" si="8"/>
        <v>0</v>
      </c>
      <c r="F6" s="59">
        <f t="shared" si="8"/>
        <v>0</v>
      </c>
      <c r="G6" s="59"/>
      <c r="H6" s="253" t="s">
        <v>200</v>
      </c>
      <c r="I6" s="59" t="s">
        <v>51</v>
      </c>
      <c r="J6" s="59">
        <f>COUNTIFS($E$33:$E$315,"男",F$33:F$315,"=3")</f>
        <v>0</v>
      </c>
      <c r="K6" s="59">
        <f t="shared" ref="K6:M6" si="9">COUNTIFS($E$33:$E$315,"男",G$33:G$315,"=3")</f>
        <v>0</v>
      </c>
      <c r="L6" s="59">
        <f t="shared" si="9"/>
        <v>0</v>
      </c>
      <c r="M6" s="59">
        <f t="shared" si="9"/>
        <v>0</v>
      </c>
    </row>
    <row r="7" spans="1:21" s="60" customFormat="1" ht="24.75" hidden="1" customHeight="1">
      <c r="B7" s="61" t="s">
        <v>194</v>
      </c>
      <c r="C7" s="59">
        <f>COUNTIF(F$33:F$315,6)</f>
        <v>0</v>
      </c>
      <c r="D7" s="59">
        <f t="shared" ref="D7:F7" si="10">COUNTIF(G$33:G$315,6)</f>
        <v>0</v>
      </c>
      <c r="E7" s="59">
        <f t="shared" si="10"/>
        <v>0</v>
      </c>
      <c r="F7" s="59">
        <f t="shared" si="10"/>
        <v>0</v>
      </c>
      <c r="G7" s="59"/>
      <c r="H7" s="253"/>
      <c r="I7" s="62" t="s">
        <v>52</v>
      </c>
      <c r="J7" s="62">
        <f>COUNTIFS($E$33:$E$315,"女",F$33:F$315,"=3")</f>
        <v>0</v>
      </c>
      <c r="K7" s="62">
        <f t="shared" ref="K7:M7" si="11">COUNTIFS($E$33:$E$315,"女",G$33:G$315,"=3")</f>
        <v>0</v>
      </c>
      <c r="L7" s="62">
        <f t="shared" si="11"/>
        <v>0</v>
      </c>
      <c r="M7" s="62">
        <f t="shared" si="11"/>
        <v>0</v>
      </c>
    </row>
    <row r="8" spans="1:21" s="60" customFormat="1" ht="24.75" hidden="1" customHeight="1">
      <c r="B8" s="61" t="s">
        <v>46</v>
      </c>
      <c r="C8" s="59">
        <f>COUNTIF(F$33:F$315,7)</f>
        <v>0</v>
      </c>
      <c r="D8" s="59">
        <f t="shared" ref="D8:F8" si="12">COUNTIF(G$33:G$315,7)</f>
        <v>0</v>
      </c>
      <c r="E8" s="59">
        <f t="shared" si="12"/>
        <v>0</v>
      </c>
      <c r="F8" s="59">
        <f t="shared" si="12"/>
        <v>0</v>
      </c>
      <c r="G8" s="59"/>
      <c r="H8" s="253" t="s">
        <v>201</v>
      </c>
      <c r="I8" s="59" t="s">
        <v>51</v>
      </c>
      <c r="J8" s="59">
        <f>COUNTIFS($E$33:$E$315,"男",F$33:F$315,"=4")</f>
        <v>0</v>
      </c>
      <c r="K8" s="59">
        <f t="shared" ref="K8:M8" si="13">COUNTIFS($E$33:$E$315,"男",G$33:G$315,"=4")</f>
        <v>0</v>
      </c>
      <c r="L8" s="59">
        <f t="shared" si="13"/>
        <v>0</v>
      </c>
      <c r="M8" s="59">
        <f t="shared" si="13"/>
        <v>0</v>
      </c>
    </row>
    <row r="9" spans="1:21" s="60" customFormat="1" ht="24.75" hidden="1" customHeight="1">
      <c r="A9" s="59"/>
      <c r="B9" s="60" t="s">
        <v>54</v>
      </c>
      <c r="C9" s="59">
        <f>SUM(C2:C7)</f>
        <v>0</v>
      </c>
      <c r="D9" s="59">
        <f t="shared" ref="D9:F9" si="14">SUM(D2:D7)</f>
        <v>0</v>
      </c>
      <c r="E9" s="59">
        <f t="shared" si="14"/>
        <v>0</v>
      </c>
      <c r="F9" s="59">
        <f t="shared" si="14"/>
        <v>0</v>
      </c>
      <c r="G9" s="59"/>
      <c r="H9" s="253"/>
      <c r="I9" s="62" t="s">
        <v>52</v>
      </c>
      <c r="J9" s="62">
        <f>COUNTIFS($E$33:$E$315,"女",F$33:F$315,"=4")</f>
        <v>0</v>
      </c>
      <c r="K9" s="62">
        <f t="shared" ref="K9:M9" si="15">COUNTIFS($E$33:$E$315,"女",G$33:G$315,"=4")</f>
        <v>0</v>
      </c>
      <c r="L9" s="62">
        <f t="shared" si="15"/>
        <v>0</v>
      </c>
      <c r="M9" s="62">
        <f t="shared" si="15"/>
        <v>0</v>
      </c>
      <c r="N9" s="59"/>
      <c r="O9" s="59"/>
      <c r="P9" s="59"/>
      <c r="Q9" s="59"/>
      <c r="R9" s="59"/>
      <c r="S9" s="59"/>
      <c r="T9" s="59"/>
    </row>
    <row r="10" spans="1:21" s="60" customFormat="1" ht="24.75" hidden="1" customHeight="1">
      <c r="A10" s="59"/>
      <c r="C10" s="59"/>
      <c r="D10" s="59"/>
      <c r="E10" s="59"/>
      <c r="F10" s="59"/>
      <c r="G10" s="59"/>
      <c r="H10" s="253" t="s">
        <v>196</v>
      </c>
      <c r="I10" s="59" t="s">
        <v>51</v>
      </c>
      <c r="J10" s="59">
        <f>COUNTIFS($E$33:$E$315,"男",F$33:F$315,"=5")</f>
        <v>0</v>
      </c>
      <c r="K10" s="59">
        <f t="shared" ref="K10:M10" si="16">COUNTIFS($E$33:$E$315,"男",G$33:G$315,"=5")</f>
        <v>0</v>
      </c>
      <c r="L10" s="59">
        <f t="shared" si="16"/>
        <v>0</v>
      </c>
      <c r="M10" s="59">
        <f t="shared" si="16"/>
        <v>0</v>
      </c>
      <c r="N10" s="59"/>
      <c r="O10" s="59"/>
      <c r="P10" s="59"/>
      <c r="Q10" s="59"/>
      <c r="R10" s="59"/>
      <c r="S10" s="59"/>
      <c r="T10" s="59"/>
    </row>
    <row r="11" spans="1:21" s="60" customFormat="1" ht="24.75" hidden="1" customHeight="1">
      <c r="A11" s="59"/>
      <c r="C11" s="59"/>
      <c r="D11" s="59"/>
      <c r="E11" s="59"/>
      <c r="F11" s="59"/>
      <c r="G11" s="59"/>
      <c r="H11" s="253"/>
      <c r="I11" s="62" t="s">
        <v>52</v>
      </c>
      <c r="J11" s="62">
        <f>COUNTIFS($E$33:$E$315,"女",F$33:F$315,"=5")</f>
        <v>0</v>
      </c>
      <c r="K11" s="62">
        <f t="shared" ref="K11:M11" si="17">COUNTIFS($E$33:$E$315,"女",G$33:G$315,"=5")</f>
        <v>0</v>
      </c>
      <c r="L11" s="62">
        <f t="shared" si="17"/>
        <v>0</v>
      </c>
      <c r="M11" s="62">
        <f t="shared" si="17"/>
        <v>0</v>
      </c>
      <c r="N11" s="59"/>
      <c r="O11" s="59"/>
      <c r="P11" s="59"/>
      <c r="Q11" s="59"/>
      <c r="R11" s="59"/>
      <c r="S11" s="59"/>
      <c r="T11" s="59"/>
    </row>
    <row r="12" spans="1:21" s="60" customFormat="1" ht="24.75" hidden="1" customHeight="1">
      <c r="A12" s="59"/>
      <c r="C12" s="59"/>
      <c r="D12" s="59"/>
      <c r="E12" s="59"/>
      <c r="F12" s="59"/>
      <c r="G12" s="59"/>
      <c r="H12" s="253" t="s">
        <v>194</v>
      </c>
      <c r="I12" s="59" t="s">
        <v>51</v>
      </c>
      <c r="J12" s="59">
        <f>COUNTIFS($E$33:$E$315,"男",F$33:F$315,"=6")</f>
        <v>0</v>
      </c>
      <c r="K12" s="59">
        <f t="shared" ref="K12:M12" si="18">COUNTIFS($E$33:$E$315,"男",G$33:G$315,"=6")</f>
        <v>0</v>
      </c>
      <c r="L12" s="59">
        <f t="shared" si="18"/>
        <v>0</v>
      </c>
      <c r="M12" s="59">
        <f t="shared" si="18"/>
        <v>0</v>
      </c>
      <c r="N12" s="59"/>
      <c r="O12" s="59"/>
      <c r="P12" s="59"/>
      <c r="Q12" s="59"/>
      <c r="R12" s="59"/>
      <c r="S12" s="59"/>
      <c r="T12" s="59"/>
    </row>
    <row r="13" spans="1:21" s="60" customFormat="1" ht="24.75" hidden="1" customHeight="1">
      <c r="A13" s="59"/>
      <c r="C13" s="59"/>
      <c r="D13" s="59"/>
      <c r="E13" s="59"/>
      <c r="F13" s="59"/>
      <c r="G13" s="59"/>
      <c r="H13" s="253"/>
      <c r="I13" s="62" t="s">
        <v>52</v>
      </c>
      <c r="J13" s="62">
        <f>COUNTIFS($E$33:$E$315,"女",F$33:F$315,"=6")</f>
        <v>0</v>
      </c>
      <c r="K13" s="62">
        <f t="shared" ref="K13:M13" si="19">COUNTIFS($E$33:$E$315,"女",G$33:G$315,"=6")</f>
        <v>0</v>
      </c>
      <c r="L13" s="62">
        <f t="shared" si="19"/>
        <v>0</v>
      </c>
      <c r="M13" s="62">
        <f t="shared" si="19"/>
        <v>0</v>
      </c>
      <c r="N13" s="59"/>
      <c r="O13" s="59"/>
      <c r="P13" s="59"/>
      <c r="Q13" s="59"/>
      <c r="R13" s="59"/>
      <c r="S13" s="59"/>
      <c r="T13" s="59"/>
    </row>
    <row r="14" spans="1:21" s="60" customFormat="1" ht="24.75" hidden="1" customHeight="1">
      <c r="A14" s="59"/>
      <c r="C14" s="59"/>
      <c r="D14" s="59"/>
      <c r="E14" s="59"/>
      <c r="F14" s="59"/>
      <c r="G14" s="59"/>
      <c r="H14" s="253" t="s">
        <v>46</v>
      </c>
      <c r="I14" s="59" t="s">
        <v>51</v>
      </c>
      <c r="J14" s="59">
        <f>COUNTIFS($E$33:$E$315,"男",F$33:F$315,"=7")</f>
        <v>0</v>
      </c>
      <c r="K14" s="59">
        <f t="shared" ref="K14:M14" si="20">COUNTIFS($E$33:$E$315,"男",G$33:G$315,"=7")</f>
        <v>0</v>
      </c>
      <c r="L14" s="59">
        <f t="shared" si="20"/>
        <v>0</v>
      </c>
      <c r="M14" s="59">
        <f t="shared" si="20"/>
        <v>0</v>
      </c>
      <c r="N14" s="59"/>
      <c r="O14" s="59"/>
      <c r="P14" s="59"/>
      <c r="Q14" s="59"/>
      <c r="R14" s="59"/>
      <c r="S14" s="59"/>
      <c r="T14" s="59"/>
    </row>
    <row r="15" spans="1:21" s="60" customFormat="1" ht="24.75" hidden="1" customHeight="1">
      <c r="A15" s="59"/>
      <c r="B15" s="59"/>
      <c r="C15" s="59"/>
      <c r="D15" s="59"/>
      <c r="E15" s="59"/>
      <c r="F15" s="59"/>
      <c r="G15" s="59"/>
      <c r="H15" s="253"/>
      <c r="I15" s="62" t="s">
        <v>52</v>
      </c>
      <c r="J15" s="62">
        <f>COUNTIFS($E$33:$E$315,"女",F$33:F$315,"=7")</f>
        <v>0</v>
      </c>
      <c r="K15" s="62">
        <f t="shared" ref="K15:M15" si="21">COUNTIFS($E$33:$E$315,"女",G$33:G$315,"=7")</f>
        <v>0</v>
      </c>
      <c r="L15" s="62">
        <f t="shared" si="21"/>
        <v>0</v>
      </c>
      <c r="M15" s="62">
        <f t="shared" si="21"/>
        <v>0</v>
      </c>
      <c r="N15" s="59"/>
      <c r="O15" s="59"/>
      <c r="P15" s="59"/>
      <c r="Q15" s="59"/>
      <c r="R15" s="59"/>
      <c r="S15" s="59"/>
      <c r="T15" s="59"/>
      <c r="U15" s="59"/>
    </row>
    <row r="16" spans="1:21" s="60" customFormat="1" ht="24.75" hidden="1" customHeight="1">
      <c r="A16" s="59"/>
      <c r="B16" s="59"/>
      <c r="C16" s="59"/>
      <c r="D16" s="59"/>
      <c r="E16" s="59"/>
      <c r="F16" s="59"/>
      <c r="G16" s="59"/>
      <c r="H16" s="253" t="s">
        <v>202</v>
      </c>
      <c r="I16" s="62" t="s">
        <v>203</v>
      </c>
      <c r="J16" s="62">
        <f>COUNTIFS($E$33:$E$315,"男",F$33:F$315,"&lt;7")</f>
        <v>0</v>
      </c>
      <c r="K16" s="59">
        <f>COUNTIFS($E$33:$E$315,"男",G$33:G$315,"&lt;7")</f>
        <v>0</v>
      </c>
      <c r="L16" s="59">
        <f>COUNTIFS($E$33:$E$315,"男",H$33:H$315,"&lt;7")</f>
        <v>0</v>
      </c>
      <c r="M16" s="59">
        <f>COUNTIFS($E$33:$E$315,"男",I$33:I$315,"&lt;7")</f>
        <v>0</v>
      </c>
      <c r="N16" s="59"/>
      <c r="O16" s="59"/>
      <c r="P16" s="59"/>
      <c r="Q16" s="59"/>
      <c r="R16" s="59"/>
      <c r="S16" s="59"/>
      <c r="T16" s="59"/>
      <c r="U16" s="59"/>
    </row>
    <row r="17" spans="1:27" s="60" customFormat="1" ht="24.75" hidden="1" customHeight="1">
      <c r="A17" s="59"/>
      <c r="B17" s="59"/>
      <c r="C17" s="59"/>
      <c r="D17" s="59"/>
      <c r="E17" s="59"/>
      <c r="F17" s="59"/>
      <c r="G17" s="59"/>
      <c r="H17" s="253"/>
      <c r="I17" s="59" t="s">
        <v>204</v>
      </c>
      <c r="J17" s="59">
        <f>COUNTIFS($E$33:$E$315,"女",F$33:F$315,"&lt;7")</f>
        <v>0</v>
      </c>
      <c r="K17" s="62">
        <f>COUNTIFS($E$33:$E$315,"女",G$33:G$315,"&lt;7")</f>
        <v>0</v>
      </c>
      <c r="L17" s="62">
        <f>COUNTIFS($E$33:$E$315,"女",H$33:H$315,"&lt;7")</f>
        <v>0</v>
      </c>
      <c r="M17" s="62">
        <f>COUNTIFS($E$33:$E$315,"女",I$33:I$315,"&lt;7")</f>
        <v>0</v>
      </c>
      <c r="N17" s="59"/>
      <c r="O17" s="59"/>
      <c r="P17" s="59"/>
      <c r="Q17" s="59"/>
      <c r="R17" s="59"/>
      <c r="S17" s="59"/>
      <c r="T17" s="59"/>
    </row>
    <row r="18" spans="1:27" ht="24.75" customHeight="1">
      <c r="A18" s="185" t="s">
        <v>102</v>
      </c>
      <c r="B18" s="185"/>
      <c r="C18" s="185"/>
      <c r="D18" s="185"/>
      <c r="E18" s="185"/>
      <c r="F18" s="185"/>
      <c r="G18" s="185"/>
      <c r="H18" s="185"/>
      <c r="I18" s="185"/>
      <c r="J18" s="185"/>
      <c r="K18" s="185"/>
      <c r="L18" s="185"/>
      <c r="M18" s="185"/>
      <c r="N18" s="185"/>
      <c r="O18" s="185"/>
      <c r="P18" s="64"/>
    </row>
    <row r="19" spans="1:27" s="60" customFormat="1" ht="24.75" customHeight="1">
      <c r="A19" s="186" t="s">
        <v>42</v>
      </c>
      <c r="B19" s="186"/>
      <c r="C19" s="186"/>
      <c r="D19" s="186" t="s">
        <v>41</v>
      </c>
      <c r="E19" s="186"/>
      <c r="F19" s="186"/>
      <c r="G19" s="186" t="s">
        <v>40</v>
      </c>
      <c r="H19" s="186"/>
      <c r="I19" s="186"/>
      <c r="J19" s="186" t="s">
        <v>39</v>
      </c>
      <c r="K19" s="186"/>
      <c r="L19" s="186"/>
      <c r="M19" s="65"/>
      <c r="N19" s="66"/>
      <c r="O19" s="66"/>
    </row>
    <row r="20" spans="1:27" ht="31.15" customHeight="1">
      <c r="A20" s="170" t="s">
        <v>38</v>
      </c>
      <c r="B20" s="170"/>
      <c r="C20" s="170"/>
      <c r="D20" s="170"/>
      <c r="E20" s="170"/>
      <c r="F20" s="170"/>
      <c r="G20" s="67"/>
      <c r="H20" s="184"/>
      <c r="I20" s="184"/>
      <c r="J20" s="184"/>
      <c r="K20" s="184"/>
      <c r="L20" s="68"/>
      <c r="M20" s="194"/>
      <c r="N20" s="195"/>
      <c r="O20" s="67"/>
      <c r="V20" s="163"/>
      <c r="W20" s="165"/>
      <c r="X20" s="165"/>
      <c r="Y20" s="165"/>
      <c r="Z20" s="165"/>
      <c r="AA20" s="165"/>
    </row>
    <row r="21" spans="1:27" ht="31.35" customHeight="1">
      <c r="A21" s="170"/>
      <c r="B21" s="170"/>
      <c r="C21" s="170"/>
      <c r="D21" s="170"/>
      <c r="E21" s="170"/>
      <c r="F21" s="170"/>
      <c r="G21" s="67"/>
      <c r="H21" s="184"/>
      <c r="I21" s="184"/>
      <c r="J21" s="184"/>
      <c r="K21" s="184"/>
      <c r="L21" s="68"/>
      <c r="M21" s="195"/>
      <c r="N21" s="195"/>
      <c r="O21" s="67"/>
      <c r="P21" s="187">
        <f ca="1">TODAY()</f>
        <v>45495</v>
      </c>
      <c r="Q21" s="187"/>
      <c r="R21" s="187"/>
      <c r="S21" s="64" t="s">
        <v>37</v>
      </c>
      <c r="V21" s="164"/>
      <c r="W21" s="165"/>
      <c r="X21" s="165"/>
      <c r="Y21" s="165"/>
      <c r="Z21" s="165"/>
      <c r="AA21" s="165"/>
    </row>
    <row r="22" spans="1:27" ht="16.350000000000001" customHeight="1" thickBot="1">
      <c r="A22" s="171"/>
      <c r="B22" s="171"/>
      <c r="C22" s="171"/>
      <c r="D22" s="171"/>
      <c r="E22" s="171"/>
      <c r="F22" s="171"/>
      <c r="G22" s="69"/>
      <c r="I22" s="69"/>
      <c r="J22" s="69"/>
      <c r="K22" s="69"/>
      <c r="L22" s="69"/>
      <c r="M22" s="69"/>
      <c r="N22" s="69"/>
      <c r="O22" s="69"/>
      <c r="P22" s="70"/>
      <c r="Q22" s="70"/>
      <c r="R22" s="172"/>
      <c r="S22" s="172"/>
      <c r="T22" s="172"/>
      <c r="V22" s="166"/>
      <c r="W22" s="166"/>
      <c r="X22" s="166"/>
      <c r="Y22" s="166"/>
      <c r="Z22" s="166"/>
      <c r="AA22" s="166"/>
    </row>
    <row r="23" spans="1:27" ht="34.5" customHeight="1">
      <c r="A23" s="196" t="s">
        <v>86</v>
      </c>
      <c r="B23" s="197"/>
      <c r="C23" s="197"/>
      <c r="D23" s="197"/>
      <c r="E23" s="197"/>
      <c r="F23" s="197"/>
      <c r="G23" s="197"/>
      <c r="H23" s="197"/>
      <c r="I23" s="197"/>
      <c r="J23" s="197"/>
      <c r="K23" s="198"/>
      <c r="L23" s="199" t="s">
        <v>183</v>
      </c>
      <c r="M23" s="188">
        <v>6</v>
      </c>
      <c r="N23" s="191" t="s">
        <v>184</v>
      </c>
      <c r="O23" s="73" t="s">
        <v>59</v>
      </c>
      <c r="P23" s="46"/>
      <c r="Q23" s="71" t="s">
        <v>57</v>
      </c>
      <c r="R23" s="49"/>
      <c r="S23" s="72" t="s">
        <v>58</v>
      </c>
      <c r="T23" s="74"/>
      <c r="U23" s="74"/>
    </row>
    <row r="24" spans="1:27" ht="34.5" customHeight="1" thickBot="1">
      <c r="A24" s="202"/>
      <c r="B24" s="203"/>
      <c r="C24" s="203"/>
      <c r="D24" s="203"/>
      <c r="E24" s="203"/>
      <c r="F24" s="203"/>
      <c r="G24" s="203"/>
      <c r="H24" s="203"/>
      <c r="I24" s="203"/>
      <c r="J24" s="203"/>
      <c r="K24" s="204"/>
      <c r="L24" s="200"/>
      <c r="M24" s="189"/>
      <c r="N24" s="192"/>
      <c r="O24" s="75" t="s">
        <v>60</v>
      </c>
      <c r="P24" s="47"/>
      <c r="Q24" s="76" t="s">
        <v>57</v>
      </c>
      <c r="R24" s="50"/>
      <c r="S24" s="77" t="s">
        <v>58</v>
      </c>
      <c r="T24" s="74"/>
      <c r="U24" s="74"/>
    </row>
    <row r="25" spans="1:27" ht="34.5" customHeight="1">
      <c r="A25" s="205" t="s">
        <v>185</v>
      </c>
      <c r="B25" s="206"/>
      <c r="C25" s="206"/>
      <c r="D25" s="207"/>
      <c r="E25" s="208"/>
      <c r="F25" s="208"/>
      <c r="G25" s="209"/>
      <c r="H25" s="210" t="s">
        <v>186</v>
      </c>
      <c r="I25" s="212"/>
      <c r="J25" s="213"/>
      <c r="K25" s="214"/>
      <c r="L25" s="200"/>
      <c r="M25" s="189"/>
      <c r="N25" s="192"/>
      <c r="O25" s="75" t="s">
        <v>61</v>
      </c>
      <c r="P25" s="47"/>
      <c r="Q25" s="76" t="s">
        <v>57</v>
      </c>
      <c r="R25" s="50"/>
      <c r="S25" s="77" t="s">
        <v>58</v>
      </c>
      <c r="T25" s="74"/>
      <c r="U25" s="74"/>
    </row>
    <row r="26" spans="1:27" ht="34.5" customHeight="1" thickBot="1">
      <c r="A26" s="218" t="s">
        <v>187</v>
      </c>
      <c r="B26" s="219"/>
      <c r="C26" s="219"/>
      <c r="D26" s="220"/>
      <c r="E26" s="221"/>
      <c r="F26" s="221"/>
      <c r="G26" s="222"/>
      <c r="H26" s="211"/>
      <c r="I26" s="215"/>
      <c r="J26" s="216"/>
      <c r="K26" s="217"/>
      <c r="L26" s="201"/>
      <c r="M26" s="190"/>
      <c r="N26" s="193"/>
      <c r="O26" s="78" t="s">
        <v>62</v>
      </c>
      <c r="P26" s="48"/>
      <c r="Q26" s="79" t="s">
        <v>57</v>
      </c>
      <c r="R26" s="51"/>
      <c r="S26" s="80" t="s">
        <v>58</v>
      </c>
      <c r="T26" s="81"/>
      <c r="U26" s="81"/>
    </row>
    <row r="27" spans="1:27" ht="34.5" customHeight="1" thickBot="1">
      <c r="A27" s="234" t="s">
        <v>36</v>
      </c>
      <c r="B27" s="235"/>
      <c r="C27" s="235"/>
      <c r="D27" s="82" t="s">
        <v>205</v>
      </c>
      <c r="E27" s="176">
        <f>COUNTIF(E33:E315,"男")</f>
        <v>0</v>
      </c>
      <c r="F27" s="176"/>
      <c r="G27" s="83" t="s">
        <v>55</v>
      </c>
      <c r="H27" s="84" t="s">
        <v>47</v>
      </c>
      <c r="I27" s="177">
        <f>COUNTIF(V33:V315,1)</f>
        <v>0</v>
      </c>
      <c r="J27" s="178"/>
      <c r="K27" s="85" t="s">
        <v>55</v>
      </c>
      <c r="L27" s="86" t="s">
        <v>191</v>
      </c>
      <c r="M27" s="178">
        <f>SUM(COUNTIF(V33:V315,2),COUNTIF(V33:V315,3))</f>
        <v>0</v>
      </c>
      <c r="N27" s="178"/>
      <c r="O27" s="85" t="s">
        <v>55</v>
      </c>
      <c r="P27" s="87" t="s">
        <v>48</v>
      </c>
      <c r="Q27" s="232">
        <f>COUNTIF(V33:V315,4)</f>
        <v>0</v>
      </c>
      <c r="R27" s="232"/>
      <c r="S27" s="88" t="s">
        <v>55</v>
      </c>
      <c r="T27" s="89"/>
      <c r="U27" s="90"/>
    </row>
    <row r="28" spans="1:27" ht="34.5" customHeight="1" thickTop="1" thickBot="1">
      <c r="A28" s="236"/>
      <c r="B28" s="237"/>
      <c r="C28" s="237"/>
      <c r="D28" s="82" t="s">
        <v>52</v>
      </c>
      <c r="E28" s="176">
        <f>COUNTIF(E33:E315,"女")</f>
        <v>0</v>
      </c>
      <c r="F28" s="176"/>
      <c r="G28" s="83" t="s">
        <v>55</v>
      </c>
      <c r="H28" s="91" t="s">
        <v>46</v>
      </c>
      <c r="I28" s="177">
        <f>COUNTIF(V33:V315,7)</f>
        <v>0</v>
      </c>
      <c r="J28" s="177"/>
      <c r="K28" s="92" t="s">
        <v>55</v>
      </c>
      <c r="L28" s="93" t="s">
        <v>197</v>
      </c>
      <c r="M28" s="178">
        <f>SUM(COUNTIF(V33:V315,5),COUNTIF(V33:V315,6))</f>
        <v>0</v>
      </c>
      <c r="N28" s="178"/>
      <c r="O28" s="94" t="s">
        <v>55</v>
      </c>
      <c r="P28" s="95" t="s">
        <v>56</v>
      </c>
      <c r="Q28" s="233">
        <f>SUM(I27+M27+Q27+I28+M28)</f>
        <v>0</v>
      </c>
      <c r="R28" s="233"/>
      <c r="S28" s="96" t="s">
        <v>55</v>
      </c>
      <c r="T28" s="89"/>
      <c r="U28" s="90"/>
    </row>
    <row r="30" spans="1:27" ht="18" customHeight="1">
      <c r="A30" s="181" t="s">
        <v>35</v>
      </c>
      <c r="B30" s="173" t="s">
        <v>34</v>
      </c>
      <c r="C30" s="173"/>
      <c r="D30" s="173"/>
      <c r="E30" s="238" t="s">
        <v>33</v>
      </c>
      <c r="F30" s="223" t="s">
        <v>195</v>
      </c>
      <c r="G30" s="224"/>
      <c r="H30" s="224"/>
      <c r="I30" s="225"/>
      <c r="J30" s="229" t="s">
        <v>32</v>
      </c>
      <c r="K30" s="244" t="s">
        <v>45</v>
      </c>
      <c r="L30" s="245"/>
      <c r="M30" s="245"/>
      <c r="N30" s="245"/>
      <c r="O30" s="245"/>
      <c r="P30" s="245"/>
      <c r="Q30" s="246"/>
      <c r="R30" s="97" t="s">
        <v>43</v>
      </c>
      <c r="S30" s="98" t="s">
        <v>31</v>
      </c>
      <c r="T30" s="99"/>
      <c r="U30" s="100"/>
    </row>
    <row r="31" spans="1:27" ht="18" customHeight="1">
      <c r="A31" s="182"/>
      <c r="B31" s="174"/>
      <c r="C31" s="174"/>
      <c r="D31" s="174"/>
      <c r="E31" s="239"/>
      <c r="F31" s="226"/>
      <c r="G31" s="227"/>
      <c r="H31" s="227"/>
      <c r="I31" s="228"/>
      <c r="J31" s="230"/>
      <c r="K31" s="247"/>
      <c r="L31" s="248"/>
      <c r="M31" s="248"/>
      <c r="N31" s="248"/>
      <c r="O31" s="248"/>
      <c r="P31" s="248"/>
      <c r="Q31" s="249"/>
      <c r="R31" s="101" t="s">
        <v>44</v>
      </c>
      <c r="S31" s="179" t="s">
        <v>211</v>
      </c>
      <c r="T31" s="99"/>
      <c r="U31" s="100"/>
    </row>
    <row r="32" spans="1:27" ht="24" customHeight="1" thickBot="1">
      <c r="A32" s="183"/>
      <c r="B32" s="175"/>
      <c r="C32" s="175"/>
      <c r="D32" s="175"/>
      <c r="E32" s="240"/>
      <c r="F32" s="102" t="s">
        <v>30</v>
      </c>
      <c r="G32" s="103" t="s">
        <v>29</v>
      </c>
      <c r="H32" s="103" t="s">
        <v>28</v>
      </c>
      <c r="I32" s="103" t="s">
        <v>27</v>
      </c>
      <c r="J32" s="231"/>
      <c r="K32" s="250"/>
      <c r="L32" s="251"/>
      <c r="M32" s="251"/>
      <c r="N32" s="251"/>
      <c r="O32" s="251"/>
      <c r="P32" s="251"/>
      <c r="Q32" s="252"/>
      <c r="R32" s="104"/>
      <c r="S32" s="180"/>
      <c r="T32" s="100"/>
      <c r="U32" s="100"/>
    </row>
    <row r="33" spans="1:22" ht="33.75" customHeight="1" thickTop="1">
      <c r="A33" s="105">
        <v>1</v>
      </c>
      <c r="B33" s="241"/>
      <c r="C33" s="242"/>
      <c r="D33" s="243"/>
      <c r="E33" s="5"/>
      <c r="F33" s="7"/>
      <c r="G33" s="7"/>
      <c r="H33" s="7"/>
      <c r="I33" s="7"/>
      <c r="J33" s="53">
        <f>COUNT(F33:I33)</f>
        <v>0</v>
      </c>
      <c r="K33" s="167"/>
      <c r="L33" s="168"/>
      <c r="M33" s="168"/>
      <c r="N33" s="168"/>
      <c r="O33" s="168"/>
      <c r="P33" s="168"/>
      <c r="Q33" s="169"/>
      <c r="R33" s="6"/>
      <c r="S33" s="6"/>
      <c r="T33" s="118" t="b">
        <v>0</v>
      </c>
      <c r="U33" s="106"/>
      <c r="V33" s="107">
        <f t="shared" ref="V33:V96" si="22">MAX(F33:I33)</f>
        <v>0</v>
      </c>
    </row>
    <row r="34" spans="1:22" ht="33.75" customHeight="1">
      <c r="A34" s="108">
        <v>2</v>
      </c>
      <c r="B34" s="154"/>
      <c r="C34" s="155"/>
      <c r="D34" s="156"/>
      <c r="E34" s="5"/>
      <c r="F34" s="4"/>
      <c r="G34" s="4"/>
      <c r="H34" s="4"/>
      <c r="I34" s="4"/>
      <c r="J34" s="54">
        <f t="shared" ref="J34:J97" si="23">COUNT(F34:I34)</f>
        <v>0</v>
      </c>
      <c r="K34" s="151"/>
      <c r="L34" s="152"/>
      <c r="M34" s="152"/>
      <c r="N34" s="152"/>
      <c r="O34" s="152"/>
      <c r="P34" s="152"/>
      <c r="Q34" s="153"/>
      <c r="R34" s="6"/>
      <c r="S34" s="4"/>
      <c r="T34" s="118" t="b">
        <v>0</v>
      </c>
      <c r="U34" s="106"/>
      <c r="V34" s="107">
        <f t="shared" si="22"/>
        <v>0</v>
      </c>
    </row>
    <row r="35" spans="1:22" ht="33.75" customHeight="1">
      <c r="A35" s="108">
        <v>3</v>
      </c>
      <c r="B35" s="154"/>
      <c r="C35" s="155"/>
      <c r="D35" s="156"/>
      <c r="E35" s="5"/>
      <c r="F35" s="4"/>
      <c r="G35" s="4"/>
      <c r="H35" s="4"/>
      <c r="I35" s="4"/>
      <c r="J35" s="54">
        <f t="shared" si="23"/>
        <v>0</v>
      </c>
      <c r="K35" s="151"/>
      <c r="L35" s="152"/>
      <c r="M35" s="152"/>
      <c r="N35" s="152"/>
      <c r="O35" s="152"/>
      <c r="P35" s="152"/>
      <c r="Q35" s="153"/>
      <c r="R35" s="6"/>
      <c r="S35" s="4"/>
      <c r="T35" s="118" t="b">
        <v>0</v>
      </c>
      <c r="U35" s="106"/>
      <c r="V35" s="107">
        <f t="shared" si="22"/>
        <v>0</v>
      </c>
    </row>
    <row r="36" spans="1:22" ht="33.75" customHeight="1">
      <c r="A36" s="108">
        <v>4</v>
      </c>
      <c r="B36" s="154"/>
      <c r="C36" s="155"/>
      <c r="D36" s="156"/>
      <c r="E36" s="5"/>
      <c r="F36" s="4"/>
      <c r="G36" s="4"/>
      <c r="H36" s="4"/>
      <c r="I36" s="4"/>
      <c r="J36" s="54">
        <f t="shared" si="23"/>
        <v>0</v>
      </c>
      <c r="K36" s="151"/>
      <c r="L36" s="152"/>
      <c r="M36" s="152"/>
      <c r="N36" s="152"/>
      <c r="O36" s="152"/>
      <c r="P36" s="152"/>
      <c r="Q36" s="153"/>
      <c r="R36" s="6"/>
      <c r="S36" s="4"/>
      <c r="T36" s="118" t="b">
        <v>0</v>
      </c>
      <c r="U36" s="106"/>
      <c r="V36" s="107">
        <f t="shared" si="22"/>
        <v>0</v>
      </c>
    </row>
    <row r="37" spans="1:22" ht="33.75" customHeight="1">
      <c r="A37" s="108">
        <v>5</v>
      </c>
      <c r="B37" s="154"/>
      <c r="C37" s="155"/>
      <c r="D37" s="156"/>
      <c r="E37" s="5"/>
      <c r="F37" s="4"/>
      <c r="G37" s="4"/>
      <c r="H37" s="4"/>
      <c r="I37" s="4"/>
      <c r="J37" s="54">
        <f t="shared" si="23"/>
        <v>0</v>
      </c>
      <c r="K37" s="151"/>
      <c r="L37" s="152"/>
      <c r="M37" s="152"/>
      <c r="N37" s="152"/>
      <c r="O37" s="152"/>
      <c r="P37" s="152"/>
      <c r="Q37" s="153"/>
      <c r="R37" s="6"/>
      <c r="S37" s="4"/>
      <c r="T37" s="118" t="b">
        <v>0</v>
      </c>
      <c r="U37" s="106"/>
      <c r="V37" s="107">
        <f t="shared" si="22"/>
        <v>0</v>
      </c>
    </row>
    <row r="38" spans="1:22" ht="33.75" customHeight="1">
      <c r="A38" s="108">
        <v>6</v>
      </c>
      <c r="B38" s="154"/>
      <c r="C38" s="155"/>
      <c r="D38" s="156"/>
      <c r="E38" s="5"/>
      <c r="F38" s="4"/>
      <c r="G38" s="4"/>
      <c r="H38" s="4"/>
      <c r="I38" s="4"/>
      <c r="J38" s="54">
        <f t="shared" si="23"/>
        <v>0</v>
      </c>
      <c r="K38" s="151"/>
      <c r="L38" s="152"/>
      <c r="M38" s="152"/>
      <c r="N38" s="152"/>
      <c r="O38" s="152"/>
      <c r="P38" s="152"/>
      <c r="Q38" s="153"/>
      <c r="R38" s="6"/>
      <c r="S38" s="4"/>
      <c r="T38" s="118" t="b">
        <v>0</v>
      </c>
      <c r="U38" s="106"/>
      <c r="V38" s="107">
        <f t="shared" si="22"/>
        <v>0</v>
      </c>
    </row>
    <row r="39" spans="1:22" ht="33.75" customHeight="1">
      <c r="A39" s="108">
        <v>7</v>
      </c>
      <c r="B39" s="154"/>
      <c r="C39" s="155"/>
      <c r="D39" s="156"/>
      <c r="E39" s="5"/>
      <c r="F39" s="4"/>
      <c r="G39" s="4"/>
      <c r="H39" s="4"/>
      <c r="I39" s="4"/>
      <c r="J39" s="54">
        <f t="shared" si="23"/>
        <v>0</v>
      </c>
      <c r="K39" s="151"/>
      <c r="L39" s="152"/>
      <c r="M39" s="152"/>
      <c r="N39" s="152"/>
      <c r="O39" s="152"/>
      <c r="P39" s="152"/>
      <c r="Q39" s="153"/>
      <c r="R39" s="6"/>
      <c r="S39" s="4"/>
      <c r="T39" s="118" t="b">
        <v>0</v>
      </c>
      <c r="U39" s="106"/>
      <c r="V39" s="107">
        <f t="shared" si="22"/>
        <v>0</v>
      </c>
    </row>
    <row r="40" spans="1:22" ht="33.75" customHeight="1">
      <c r="A40" s="108">
        <v>8</v>
      </c>
      <c r="B40" s="154"/>
      <c r="C40" s="155"/>
      <c r="D40" s="156"/>
      <c r="E40" s="5"/>
      <c r="F40" s="4"/>
      <c r="G40" s="4"/>
      <c r="H40" s="4"/>
      <c r="I40" s="4"/>
      <c r="J40" s="54">
        <f t="shared" si="23"/>
        <v>0</v>
      </c>
      <c r="K40" s="151"/>
      <c r="L40" s="152"/>
      <c r="M40" s="152"/>
      <c r="N40" s="152"/>
      <c r="O40" s="152"/>
      <c r="P40" s="152"/>
      <c r="Q40" s="153"/>
      <c r="R40" s="6"/>
      <c r="S40" s="4"/>
      <c r="T40" s="118" t="b">
        <v>0</v>
      </c>
      <c r="U40" s="106"/>
      <c r="V40" s="107">
        <f t="shared" si="22"/>
        <v>0</v>
      </c>
    </row>
    <row r="41" spans="1:22" ht="33.75" customHeight="1">
      <c r="A41" s="108">
        <v>9</v>
      </c>
      <c r="B41" s="154"/>
      <c r="C41" s="155"/>
      <c r="D41" s="156"/>
      <c r="E41" s="5"/>
      <c r="F41" s="4"/>
      <c r="G41" s="4"/>
      <c r="H41" s="4"/>
      <c r="I41" s="4"/>
      <c r="J41" s="54">
        <f t="shared" si="23"/>
        <v>0</v>
      </c>
      <c r="K41" s="151"/>
      <c r="L41" s="152"/>
      <c r="M41" s="152"/>
      <c r="N41" s="152"/>
      <c r="O41" s="152"/>
      <c r="P41" s="152"/>
      <c r="Q41" s="153"/>
      <c r="R41" s="6"/>
      <c r="S41" s="4"/>
      <c r="T41" s="118" t="b">
        <v>0</v>
      </c>
      <c r="U41" s="106"/>
      <c r="V41" s="107">
        <f t="shared" si="22"/>
        <v>0</v>
      </c>
    </row>
    <row r="42" spans="1:22" ht="33.75" customHeight="1">
      <c r="A42" s="108">
        <v>10</v>
      </c>
      <c r="B42" s="154"/>
      <c r="C42" s="155"/>
      <c r="D42" s="156"/>
      <c r="E42" s="5"/>
      <c r="F42" s="4"/>
      <c r="G42" s="4"/>
      <c r="H42" s="4"/>
      <c r="I42" s="4"/>
      <c r="J42" s="54">
        <f t="shared" si="23"/>
        <v>0</v>
      </c>
      <c r="K42" s="151"/>
      <c r="L42" s="152"/>
      <c r="M42" s="152"/>
      <c r="N42" s="152"/>
      <c r="O42" s="152"/>
      <c r="P42" s="152"/>
      <c r="Q42" s="153"/>
      <c r="R42" s="6"/>
      <c r="S42" s="4"/>
      <c r="T42" s="118" t="b">
        <v>0</v>
      </c>
      <c r="U42" s="106"/>
      <c r="V42" s="107">
        <f t="shared" si="22"/>
        <v>0</v>
      </c>
    </row>
    <row r="43" spans="1:22" ht="33.75" customHeight="1">
      <c r="A43" s="108">
        <v>11</v>
      </c>
      <c r="B43" s="154"/>
      <c r="C43" s="155"/>
      <c r="D43" s="156"/>
      <c r="E43" s="5"/>
      <c r="F43" s="4"/>
      <c r="G43" s="4"/>
      <c r="H43" s="4"/>
      <c r="I43" s="4"/>
      <c r="J43" s="54">
        <f t="shared" si="23"/>
        <v>0</v>
      </c>
      <c r="K43" s="151"/>
      <c r="L43" s="152"/>
      <c r="M43" s="152"/>
      <c r="N43" s="152"/>
      <c r="O43" s="152"/>
      <c r="P43" s="152"/>
      <c r="Q43" s="153"/>
      <c r="R43" s="6"/>
      <c r="S43" s="4"/>
      <c r="T43" s="119" t="b">
        <v>0</v>
      </c>
      <c r="U43" s="109"/>
      <c r="V43" s="107">
        <f t="shared" si="22"/>
        <v>0</v>
      </c>
    </row>
    <row r="44" spans="1:22" ht="33.75" customHeight="1">
      <c r="A44" s="108">
        <v>12</v>
      </c>
      <c r="B44" s="154"/>
      <c r="C44" s="155"/>
      <c r="D44" s="156"/>
      <c r="E44" s="5"/>
      <c r="F44" s="4"/>
      <c r="G44" s="4"/>
      <c r="H44" s="4"/>
      <c r="I44" s="4"/>
      <c r="J44" s="54">
        <f t="shared" si="23"/>
        <v>0</v>
      </c>
      <c r="K44" s="151"/>
      <c r="L44" s="152"/>
      <c r="M44" s="152"/>
      <c r="N44" s="152"/>
      <c r="O44" s="152"/>
      <c r="P44" s="152"/>
      <c r="Q44" s="153"/>
      <c r="R44" s="6"/>
      <c r="S44" s="4"/>
      <c r="T44" s="119" t="b">
        <v>0</v>
      </c>
      <c r="U44" s="109"/>
      <c r="V44" s="107">
        <f t="shared" si="22"/>
        <v>0</v>
      </c>
    </row>
    <row r="45" spans="1:22" ht="33.75" customHeight="1">
      <c r="A45" s="108">
        <v>13</v>
      </c>
      <c r="B45" s="154"/>
      <c r="C45" s="155"/>
      <c r="D45" s="156"/>
      <c r="E45" s="5"/>
      <c r="F45" s="4"/>
      <c r="G45" s="4"/>
      <c r="H45" s="4"/>
      <c r="I45" s="4"/>
      <c r="J45" s="54">
        <f t="shared" si="23"/>
        <v>0</v>
      </c>
      <c r="K45" s="151"/>
      <c r="L45" s="152"/>
      <c r="M45" s="152"/>
      <c r="N45" s="152"/>
      <c r="O45" s="152"/>
      <c r="P45" s="152"/>
      <c r="Q45" s="153"/>
      <c r="R45" s="6"/>
      <c r="S45" s="4"/>
      <c r="T45" s="119" t="b">
        <v>0</v>
      </c>
      <c r="U45" s="109"/>
      <c r="V45" s="107">
        <f t="shared" si="22"/>
        <v>0</v>
      </c>
    </row>
    <row r="46" spans="1:22" ht="33.75" customHeight="1">
      <c r="A46" s="108">
        <v>14</v>
      </c>
      <c r="B46" s="154"/>
      <c r="C46" s="155"/>
      <c r="D46" s="156"/>
      <c r="E46" s="5"/>
      <c r="F46" s="4"/>
      <c r="G46" s="4"/>
      <c r="H46" s="4"/>
      <c r="I46" s="4"/>
      <c r="J46" s="54">
        <f t="shared" si="23"/>
        <v>0</v>
      </c>
      <c r="K46" s="151"/>
      <c r="L46" s="152"/>
      <c r="M46" s="152"/>
      <c r="N46" s="152"/>
      <c r="O46" s="152"/>
      <c r="P46" s="152"/>
      <c r="Q46" s="153"/>
      <c r="R46" s="6"/>
      <c r="S46" s="4"/>
      <c r="T46" s="119" t="b">
        <v>0</v>
      </c>
      <c r="U46" s="109"/>
      <c r="V46" s="107">
        <f t="shared" si="22"/>
        <v>0</v>
      </c>
    </row>
    <row r="47" spans="1:22" ht="33.75" customHeight="1">
      <c r="A47" s="108">
        <v>15</v>
      </c>
      <c r="B47" s="154"/>
      <c r="C47" s="155"/>
      <c r="D47" s="156"/>
      <c r="E47" s="5"/>
      <c r="F47" s="4"/>
      <c r="G47" s="4"/>
      <c r="H47" s="4"/>
      <c r="I47" s="4"/>
      <c r="J47" s="55">
        <f t="shared" si="23"/>
        <v>0</v>
      </c>
      <c r="K47" s="151"/>
      <c r="L47" s="152"/>
      <c r="M47" s="152"/>
      <c r="N47" s="152"/>
      <c r="O47" s="152"/>
      <c r="P47" s="152"/>
      <c r="Q47" s="153"/>
      <c r="R47" s="6"/>
      <c r="S47" s="4"/>
      <c r="T47" s="119" t="b">
        <v>0</v>
      </c>
      <c r="U47" s="109"/>
      <c r="V47" s="107">
        <f t="shared" si="22"/>
        <v>0</v>
      </c>
    </row>
    <row r="48" spans="1:22" ht="33.75" customHeight="1">
      <c r="A48" s="108">
        <v>16</v>
      </c>
      <c r="B48" s="154"/>
      <c r="C48" s="155"/>
      <c r="D48" s="156"/>
      <c r="E48" s="5"/>
      <c r="F48" s="4"/>
      <c r="G48" s="4"/>
      <c r="H48" s="4"/>
      <c r="I48" s="4"/>
      <c r="J48" s="55">
        <f t="shared" si="23"/>
        <v>0</v>
      </c>
      <c r="K48" s="151"/>
      <c r="L48" s="152"/>
      <c r="M48" s="152"/>
      <c r="N48" s="152"/>
      <c r="O48" s="152"/>
      <c r="P48" s="152"/>
      <c r="Q48" s="153"/>
      <c r="R48" s="6"/>
      <c r="S48" s="4"/>
      <c r="T48" s="119" t="b">
        <v>0</v>
      </c>
      <c r="U48" s="109"/>
      <c r="V48" s="107">
        <f t="shared" si="22"/>
        <v>0</v>
      </c>
    </row>
    <row r="49" spans="1:22" ht="33.75" customHeight="1">
      <c r="A49" s="108">
        <v>17</v>
      </c>
      <c r="B49" s="154"/>
      <c r="C49" s="155"/>
      <c r="D49" s="156"/>
      <c r="E49" s="5"/>
      <c r="F49" s="4"/>
      <c r="G49" s="4"/>
      <c r="H49" s="4"/>
      <c r="I49" s="4"/>
      <c r="J49" s="55">
        <f t="shared" si="23"/>
        <v>0</v>
      </c>
      <c r="K49" s="151"/>
      <c r="L49" s="152"/>
      <c r="M49" s="152"/>
      <c r="N49" s="152"/>
      <c r="O49" s="152"/>
      <c r="P49" s="152"/>
      <c r="Q49" s="153"/>
      <c r="R49" s="6"/>
      <c r="S49" s="4"/>
      <c r="T49" s="119" t="b">
        <v>0</v>
      </c>
      <c r="U49" s="109"/>
      <c r="V49" s="107">
        <f t="shared" si="22"/>
        <v>0</v>
      </c>
    </row>
    <row r="50" spans="1:22" ht="33.75" customHeight="1">
      <c r="A50" s="108">
        <v>18</v>
      </c>
      <c r="B50" s="154"/>
      <c r="C50" s="155"/>
      <c r="D50" s="156"/>
      <c r="E50" s="5"/>
      <c r="F50" s="4"/>
      <c r="G50" s="4"/>
      <c r="H50" s="4"/>
      <c r="I50" s="4"/>
      <c r="J50" s="55">
        <f t="shared" si="23"/>
        <v>0</v>
      </c>
      <c r="K50" s="151"/>
      <c r="L50" s="152"/>
      <c r="M50" s="152"/>
      <c r="N50" s="152"/>
      <c r="O50" s="152"/>
      <c r="P50" s="152"/>
      <c r="Q50" s="153"/>
      <c r="R50" s="6"/>
      <c r="S50" s="4"/>
      <c r="T50" s="119" t="b">
        <v>0</v>
      </c>
      <c r="U50" s="109"/>
      <c r="V50" s="107">
        <f t="shared" si="22"/>
        <v>0</v>
      </c>
    </row>
    <row r="51" spans="1:22" ht="33.75" customHeight="1">
      <c r="A51" s="108">
        <v>19</v>
      </c>
      <c r="B51" s="154"/>
      <c r="C51" s="155"/>
      <c r="D51" s="156"/>
      <c r="E51" s="5"/>
      <c r="F51" s="4"/>
      <c r="G51" s="4"/>
      <c r="H51" s="4"/>
      <c r="I51" s="4"/>
      <c r="J51" s="55">
        <f t="shared" si="23"/>
        <v>0</v>
      </c>
      <c r="K51" s="151"/>
      <c r="L51" s="152"/>
      <c r="M51" s="152"/>
      <c r="N51" s="152"/>
      <c r="O51" s="152"/>
      <c r="P51" s="152"/>
      <c r="Q51" s="153"/>
      <c r="R51" s="6"/>
      <c r="S51" s="4"/>
      <c r="T51" s="119" t="b">
        <v>0</v>
      </c>
      <c r="U51" s="109"/>
      <c r="V51" s="107">
        <f t="shared" si="22"/>
        <v>0</v>
      </c>
    </row>
    <row r="52" spans="1:22" ht="33.75" customHeight="1">
      <c r="A52" s="108">
        <v>20</v>
      </c>
      <c r="B52" s="154"/>
      <c r="C52" s="155"/>
      <c r="D52" s="156"/>
      <c r="E52" s="5"/>
      <c r="F52" s="4"/>
      <c r="G52" s="4"/>
      <c r="H52" s="4"/>
      <c r="I52" s="4"/>
      <c r="J52" s="55">
        <f t="shared" si="23"/>
        <v>0</v>
      </c>
      <c r="K52" s="151"/>
      <c r="L52" s="152"/>
      <c r="M52" s="152"/>
      <c r="N52" s="152"/>
      <c r="O52" s="152"/>
      <c r="P52" s="152"/>
      <c r="Q52" s="153"/>
      <c r="R52" s="6"/>
      <c r="S52" s="4"/>
      <c r="T52" s="119" t="b">
        <v>0</v>
      </c>
      <c r="U52" s="109"/>
      <c r="V52" s="107">
        <f t="shared" si="22"/>
        <v>0</v>
      </c>
    </row>
    <row r="53" spans="1:22" ht="33.75" customHeight="1">
      <c r="A53" s="108">
        <v>21</v>
      </c>
      <c r="B53" s="154"/>
      <c r="C53" s="155"/>
      <c r="D53" s="156"/>
      <c r="E53" s="5"/>
      <c r="F53" s="4"/>
      <c r="G53" s="4"/>
      <c r="H53" s="4"/>
      <c r="I53" s="4"/>
      <c r="J53" s="55">
        <f t="shared" si="23"/>
        <v>0</v>
      </c>
      <c r="K53" s="151"/>
      <c r="L53" s="152"/>
      <c r="M53" s="152"/>
      <c r="N53" s="152"/>
      <c r="O53" s="152"/>
      <c r="P53" s="152"/>
      <c r="Q53" s="153"/>
      <c r="R53" s="6"/>
      <c r="S53" s="4"/>
      <c r="T53" s="119" t="b">
        <v>0</v>
      </c>
      <c r="U53" s="109"/>
      <c r="V53" s="107">
        <f t="shared" si="22"/>
        <v>0</v>
      </c>
    </row>
    <row r="54" spans="1:22" ht="33.75" customHeight="1">
      <c r="A54" s="108">
        <v>22</v>
      </c>
      <c r="B54" s="154"/>
      <c r="C54" s="155"/>
      <c r="D54" s="156"/>
      <c r="E54" s="5"/>
      <c r="F54" s="4"/>
      <c r="G54" s="4"/>
      <c r="H54" s="4"/>
      <c r="I54" s="4"/>
      <c r="J54" s="55">
        <f t="shared" si="23"/>
        <v>0</v>
      </c>
      <c r="K54" s="151"/>
      <c r="L54" s="152"/>
      <c r="M54" s="152"/>
      <c r="N54" s="152"/>
      <c r="O54" s="152"/>
      <c r="P54" s="152"/>
      <c r="Q54" s="153"/>
      <c r="R54" s="6"/>
      <c r="S54" s="4"/>
      <c r="T54" s="119" t="b">
        <v>0</v>
      </c>
      <c r="U54" s="109"/>
      <c r="V54" s="107">
        <f t="shared" si="22"/>
        <v>0</v>
      </c>
    </row>
    <row r="55" spans="1:22" ht="33.75" customHeight="1">
      <c r="A55" s="108">
        <v>23</v>
      </c>
      <c r="B55" s="154"/>
      <c r="C55" s="155"/>
      <c r="D55" s="156"/>
      <c r="E55" s="5"/>
      <c r="F55" s="4"/>
      <c r="G55" s="4"/>
      <c r="H55" s="4"/>
      <c r="I55" s="4"/>
      <c r="J55" s="55">
        <f t="shared" si="23"/>
        <v>0</v>
      </c>
      <c r="K55" s="151"/>
      <c r="L55" s="152"/>
      <c r="M55" s="152"/>
      <c r="N55" s="152"/>
      <c r="O55" s="152"/>
      <c r="P55" s="152"/>
      <c r="Q55" s="153"/>
      <c r="R55" s="6"/>
      <c r="S55" s="4"/>
      <c r="T55" s="119" t="b">
        <v>0</v>
      </c>
      <c r="U55" s="109"/>
      <c r="V55" s="107">
        <f t="shared" si="22"/>
        <v>0</v>
      </c>
    </row>
    <row r="56" spans="1:22" ht="33.75" customHeight="1">
      <c r="A56" s="108">
        <v>24</v>
      </c>
      <c r="B56" s="154"/>
      <c r="C56" s="155"/>
      <c r="D56" s="156"/>
      <c r="E56" s="5"/>
      <c r="F56" s="4"/>
      <c r="G56" s="4"/>
      <c r="H56" s="4"/>
      <c r="I56" s="4"/>
      <c r="J56" s="55">
        <f t="shared" si="23"/>
        <v>0</v>
      </c>
      <c r="K56" s="151"/>
      <c r="L56" s="152"/>
      <c r="M56" s="152"/>
      <c r="N56" s="152"/>
      <c r="O56" s="152"/>
      <c r="P56" s="152"/>
      <c r="Q56" s="153"/>
      <c r="R56" s="6"/>
      <c r="S56" s="4"/>
      <c r="T56" s="119" t="b">
        <v>0</v>
      </c>
      <c r="U56" s="109"/>
      <c r="V56" s="107">
        <f t="shared" si="22"/>
        <v>0</v>
      </c>
    </row>
    <row r="57" spans="1:22" ht="33.75" customHeight="1">
      <c r="A57" s="108">
        <v>25</v>
      </c>
      <c r="B57" s="154"/>
      <c r="C57" s="155"/>
      <c r="D57" s="156"/>
      <c r="E57" s="5"/>
      <c r="F57" s="4"/>
      <c r="G57" s="4"/>
      <c r="H57" s="4"/>
      <c r="I57" s="4"/>
      <c r="J57" s="55">
        <f t="shared" si="23"/>
        <v>0</v>
      </c>
      <c r="K57" s="151"/>
      <c r="L57" s="152"/>
      <c r="M57" s="152"/>
      <c r="N57" s="152"/>
      <c r="O57" s="152"/>
      <c r="P57" s="152"/>
      <c r="Q57" s="153"/>
      <c r="R57" s="6"/>
      <c r="S57" s="4"/>
      <c r="T57" s="119" t="b">
        <v>0</v>
      </c>
      <c r="U57" s="109"/>
      <c r="V57" s="107">
        <f t="shared" si="22"/>
        <v>0</v>
      </c>
    </row>
    <row r="58" spans="1:22" ht="33.75" customHeight="1">
      <c r="A58" s="108">
        <v>26</v>
      </c>
      <c r="B58" s="154"/>
      <c r="C58" s="155"/>
      <c r="D58" s="156"/>
      <c r="E58" s="5"/>
      <c r="F58" s="4"/>
      <c r="G58" s="4"/>
      <c r="H58" s="4"/>
      <c r="I58" s="4"/>
      <c r="J58" s="55">
        <f t="shared" si="23"/>
        <v>0</v>
      </c>
      <c r="K58" s="151"/>
      <c r="L58" s="152"/>
      <c r="M58" s="152"/>
      <c r="N58" s="152"/>
      <c r="O58" s="152"/>
      <c r="P58" s="152"/>
      <c r="Q58" s="153"/>
      <c r="R58" s="6"/>
      <c r="S58" s="4"/>
      <c r="T58" s="119" t="b">
        <v>0</v>
      </c>
      <c r="U58" s="109"/>
      <c r="V58" s="107">
        <f t="shared" si="22"/>
        <v>0</v>
      </c>
    </row>
    <row r="59" spans="1:22" ht="33.75" customHeight="1">
      <c r="A59" s="108">
        <v>27</v>
      </c>
      <c r="B59" s="154"/>
      <c r="C59" s="155"/>
      <c r="D59" s="156"/>
      <c r="E59" s="5"/>
      <c r="F59" s="4"/>
      <c r="G59" s="4"/>
      <c r="H59" s="4"/>
      <c r="I59" s="4"/>
      <c r="J59" s="55">
        <f t="shared" si="23"/>
        <v>0</v>
      </c>
      <c r="K59" s="151"/>
      <c r="L59" s="152"/>
      <c r="M59" s="152"/>
      <c r="N59" s="152"/>
      <c r="O59" s="152"/>
      <c r="P59" s="152"/>
      <c r="Q59" s="153"/>
      <c r="R59" s="6"/>
      <c r="S59" s="4"/>
      <c r="T59" s="119" t="b">
        <v>0</v>
      </c>
      <c r="U59" s="109"/>
      <c r="V59" s="107">
        <f t="shared" si="22"/>
        <v>0</v>
      </c>
    </row>
    <row r="60" spans="1:22" ht="33.75" customHeight="1">
      <c r="A60" s="108">
        <v>28</v>
      </c>
      <c r="B60" s="154"/>
      <c r="C60" s="155"/>
      <c r="D60" s="156"/>
      <c r="E60" s="5"/>
      <c r="F60" s="4"/>
      <c r="G60" s="4"/>
      <c r="H60" s="4"/>
      <c r="I60" s="4"/>
      <c r="J60" s="55">
        <f t="shared" si="23"/>
        <v>0</v>
      </c>
      <c r="K60" s="151"/>
      <c r="L60" s="152"/>
      <c r="M60" s="152"/>
      <c r="N60" s="152"/>
      <c r="O60" s="152"/>
      <c r="P60" s="152"/>
      <c r="Q60" s="153"/>
      <c r="R60" s="6"/>
      <c r="S60" s="4"/>
      <c r="T60" s="119" t="b">
        <v>0</v>
      </c>
      <c r="U60" s="109"/>
      <c r="V60" s="107">
        <f t="shared" si="22"/>
        <v>0</v>
      </c>
    </row>
    <row r="61" spans="1:22" ht="33.75" customHeight="1">
      <c r="A61" s="108">
        <v>29</v>
      </c>
      <c r="B61" s="154"/>
      <c r="C61" s="155"/>
      <c r="D61" s="156"/>
      <c r="E61" s="5"/>
      <c r="F61" s="4"/>
      <c r="G61" s="4"/>
      <c r="H61" s="4"/>
      <c r="I61" s="4"/>
      <c r="J61" s="55">
        <f t="shared" si="23"/>
        <v>0</v>
      </c>
      <c r="K61" s="151"/>
      <c r="L61" s="152"/>
      <c r="M61" s="152"/>
      <c r="N61" s="152"/>
      <c r="O61" s="152"/>
      <c r="P61" s="152"/>
      <c r="Q61" s="153"/>
      <c r="R61" s="6"/>
      <c r="S61" s="4"/>
      <c r="T61" s="119" t="b">
        <v>0</v>
      </c>
      <c r="U61" s="109"/>
      <c r="V61" s="107">
        <f t="shared" si="22"/>
        <v>0</v>
      </c>
    </row>
    <row r="62" spans="1:22" ht="33.75" customHeight="1">
      <c r="A62" s="108">
        <v>30</v>
      </c>
      <c r="B62" s="154"/>
      <c r="C62" s="155"/>
      <c r="D62" s="156"/>
      <c r="E62" s="5"/>
      <c r="F62" s="4"/>
      <c r="G62" s="4"/>
      <c r="H62" s="4"/>
      <c r="I62" s="4"/>
      <c r="J62" s="55">
        <f t="shared" si="23"/>
        <v>0</v>
      </c>
      <c r="K62" s="151"/>
      <c r="L62" s="152"/>
      <c r="M62" s="152"/>
      <c r="N62" s="152"/>
      <c r="O62" s="152"/>
      <c r="P62" s="152"/>
      <c r="Q62" s="153"/>
      <c r="R62" s="6"/>
      <c r="S62" s="4"/>
      <c r="T62" s="119"/>
      <c r="U62" s="109"/>
      <c r="V62" s="107">
        <f t="shared" si="22"/>
        <v>0</v>
      </c>
    </row>
    <row r="63" spans="1:22" ht="33.75" customHeight="1">
      <c r="A63" s="108">
        <v>31</v>
      </c>
      <c r="B63" s="154"/>
      <c r="C63" s="155"/>
      <c r="D63" s="156"/>
      <c r="E63" s="5"/>
      <c r="F63" s="4"/>
      <c r="G63" s="4"/>
      <c r="H63" s="4"/>
      <c r="I63" s="4"/>
      <c r="J63" s="55">
        <f t="shared" si="23"/>
        <v>0</v>
      </c>
      <c r="K63" s="151"/>
      <c r="L63" s="152"/>
      <c r="M63" s="152"/>
      <c r="N63" s="152"/>
      <c r="O63" s="152"/>
      <c r="P63" s="152"/>
      <c r="Q63" s="153"/>
      <c r="R63" s="6"/>
      <c r="S63" s="4"/>
      <c r="T63" s="119"/>
      <c r="U63" s="109"/>
      <c r="V63" s="107">
        <f t="shared" si="22"/>
        <v>0</v>
      </c>
    </row>
    <row r="64" spans="1:22" ht="33.75" customHeight="1">
      <c r="A64" s="108">
        <v>32</v>
      </c>
      <c r="B64" s="154"/>
      <c r="C64" s="155"/>
      <c r="D64" s="156"/>
      <c r="E64" s="5"/>
      <c r="F64" s="4"/>
      <c r="G64" s="4"/>
      <c r="H64" s="4"/>
      <c r="I64" s="4"/>
      <c r="J64" s="55">
        <f t="shared" si="23"/>
        <v>0</v>
      </c>
      <c r="K64" s="151"/>
      <c r="L64" s="152"/>
      <c r="M64" s="152"/>
      <c r="N64" s="152"/>
      <c r="O64" s="152"/>
      <c r="P64" s="152"/>
      <c r="Q64" s="153"/>
      <c r="R64" s="6"/>
      <c r="S64" s="4"/>
      <c r="T64" s="119"/>
      <c r="U64" s="109"/>
      <c r="V64" s="107">
        <f t="shared" si="22"/>
        <v>0</v>
      </c>
    </row>
    <row r="65" spans="1:22" ht="33.75" customHeight="1">
      <c r="A65" s="108">
        <v>33</v>
      </c>
      <c r="B65" s="154"/>
      <c r="C65" s="155"/>
      <c r="D65" s="156"/>
      <c r="E65" s="5"/>
      <c r="F65" s="4"/>
      <c r="G65" s="4"/>
      <c r="H65" s="4"/>
      <c r="I65" s="4"/>
      <c r="J65" s="55">
        <f t="shared" si="23"/>
        <v>0</v>
      </c>
      <c r="K65" s="151"/>
      <c r="L65" s="152"/>
      <c r="M65" s="152"/>
      <c r="N65" s="152"/>
      <c r="O65" s="152"/>
      <c r="P65" s="152"/>
      <c r="Q65" s="153"/>
      <c r="R65" s="6"/>
      <c r="S65" s="4"/>
      <c r="T65" s="119"/>
      <c r="U65" s="109"/>
      <c r="V65" s="107">
        <f t="shared" si="22"/>
        <v>0</v>
      </c>
    </row>
    <row r="66" spans="1:22" ht="33.75" customHeight="1">
      <c r="A66" s="108">
        <v>34</v>
      </c>
      <c r="B66" s="154"/>
      <c r="C66" s="155"/>
      <c r="D66" s="156"/>
      <c r="E66" s="5"/>
      <c r="F66" s="4"/>
      <c r="G66" s="4"/>
      <c r="H66" s="4"/>
      <c r="I66" s="4"/>
      <c r="J66" s="55">
        <f t="shared" si="23"/>
        <v>0</v>
      </c>
      <c r="K66" s="151"/>
      <c r="L66" s="152"/>
      <c r="M66" s="152"/>
      <c r="N66" s="152"/>
      <c r="O66" s="152"/>
      <c r="P66" s="152"/>
      <c r="Q66" s="153"/>
      <c r="R66" s="6"/>
      <c r="S66" s="4"/>
      <c r="T66" s="119"/>
      <c r="U66" s="109"/>
      <c r="V66" s="107">
        <f t="shared" si="22"/>
        <v>0</v>
      </c>
    </row>
    <row r="67" spans="1:22" ht="33.75" customHeight="1">
      <c r="A67" s="108">
        <v>35</v>
      </c>
      <c r="B67" s="154"/>
      <c r="C67" s="155"/>
      <c r="D67" s="156"/>
      <c r="E67" s="5"/>
      <c r="F67" s="4"/>
      <c r="G67" s="4"/>
      <c r="H67" s="4"/>
      <c r="I67" s="4"/>
      <c r="J67" s="55">
        <f t="shared" si="23"/>
        <v>0</v>
      </c>
      <c r="K67" s="151"/>
      <c r="L67" s="152"/>
      <c r="M67" s="152"/>
      <c r="N67" s="152"/>
      <c r="O67" s="152"/>
      <c r="P67" s="152"/>
      <c r="Q67" s="153"/>
      <c r="R67" s="6"/>
      <c r="S67" s="4"/>
      <c r="T67" s="119"/>
      <c r="U67" s="109"/>
      <c r="V67" s="107">
        <f t="shared" si="22"/>
        <v>0</v>
      </c>
    </row>
    <row r="68" spans="1:22" ht="33.75" customHeight="1">
      <c r="A68" s="108">
        <v>36</v>
      </c>
      <c r="B68" s="154"/>
      <c r="C68" s="155"/>
      <c r="D68" s="156"/>
      <c r="E68" s="5"/>
      <c r="F68" s="4"/>
      <c r="G68" s="4"/>
      <c r="H68" s="4"/>
      <c r="I68" s="4"/>
      <c r="J68" s="55">
        <f t="shared" si="23"/>
        <v>0</v>
      </c>
      <c r="K68" s="151"/>
      <c r="L68" s="152"/>
      <c r="M68" s="152"/>
      <c r="N68" s="152"/>
      <c r="O68" s="152"/>
      <c r="P68" s="152"/>
      <c r="Q68" s="153"/>
      <c r="R68" s="6"/>
      <c r="S68" s="4"/>
      <c r="T68" s="119"/>
      <c r="U68" s="109"/>
      <c r="V68" s="107">
        <f t="shared" si="22"/>
        <v>0</v>
      </c>
    </row>
    <row r="69" spans="1:22" ht="33.75" customHeight="1">
      <c r="A69" s="108">
        <v>37</v>
      </c>
      <c r="B69" s="154"/>
      <c r="C69" s="155"/>
      <c r="D69" s="156"/>
      <c r="E69" s="5"/>
      <c r="F69" s="4"/>
      <c r="G69" s="4"/>
      <c r="H69" s="4"/>
      <c r="I69" s="4"/>
      <c r="J69" s="55">
        <f t="shared" si="23"/>
        <v>0</v>
      </c>
      <c r="K69" s="151"/>
      <c r="L69" s="152"/>
      <c r="M69" s="152"/>
      <c r="N69" s="152"/>
      <c r="O69" s="152"/>
      <c r="P69" s="152"/>
      <c r="Q69" s="153"/>
      <c r="R69" s="6"/>
      <c r="S69" s="4"/>
      <c r="T69" s="119"/>
      <c r="U69" s="109"/>
      <c r="V69" s="107">
        <f t="shared" si="22"/>
        <v>0</v>
      </c>
    </row>
    <row r="70" spans="1:22" ht="33.75" customHeight="1">
      <c r="A70" s="108">
        <v>38</v>
      </c>
      <c r="B70" s="154"/>
      <c r="C70" s="155"/>
      <c r="D70" s="156"/>
      <c r="E70" s="5"/>
      <c r="F70" s="4"/>
      <c r="G70" s="4"/>
      <c r="H70" s="4"/>
      <c r="I70" s="4"/>
      <c r="J70" s="55">
        <f t="shared" si="23"/>
        <v>0</v>
      </c>
      <c r="K70" s="151"/>
      <c r="L70" s="152"/>
      <c r="M70" s="152"/>
      <c r="N70" s="152"/>
      <c r="O70" s="152"/>
      <c r="P70" s="152"/>
      <c r="Q70" s="153"/>
      <c r="R70" s="6"/>
      <c r="S70" s="4"/>
      <c r="T70" s="119"/>
      <c r="U70" s="109"/>
      <c r="V70" s="107">
        <f t="shared" si="22"/>
        <v>0</v>
      </c>
    </row>
    <row r="71" spans="1:22" ht="33.75" customHeight="1">
      <c r="A71" s="108">
        <v>39</v>
      </c>
      <c r="B71" s="154"/>
      <c r="C71" s="155"/>
      <c r="D71" s="156"/>
      <c r="E71" s="5"/>
      <c r="F71" s="4"/>
      <c r="G71" s="4"/>
      <c r="H71" s="4"/>
      <c r="I71" s="4"/>
      <c r="J71" s="55">
        <f t="shared" si="23"/>
        <v>0</v>
      </c>
      <c r="K71" s="151"/>
      <c r="L71" s="152"/>
      <c r="M71" s="152"/>
      <c r="N71" s="152"/>
      <c r="O71" s="152"/>
      <c r="P71" s="152"/>
      <c r="Q71" s="153"/>
      <c r="R71" s="6"/>
      <c r="S71" s="4"/>
      <c r="T71" s="119"/>
      <c r="U71" s="109"/>
      <c r="V71" s="107">
        <f t="shared" si="22"/>
        <v>0</v>
      </c>
    </row>
    <row r="72" spans="1:22" ht="33.75" customHeight="1">
      <c r="A72" s="108">
        <v>40</v>
      </c>
      <c r="B72" s="154"/>
      <c r="C72" s="155"/>
      <c r="D72" s="156"/>
      <c r="E72" s="5"/>
      <c r="F72" s="4"/>
      <c r="G72" s="4"/>
      <c r="H72" s="4"/>
      <c r="I72" s="4"/>
      <c r="J72" s="55">
        <f t="shared" si="23"/>
        <v>0</v>
      </c>
      <c r="K72" s="151"/>
      <c r="L72" s="152"/>
      <c r="M72" s="152"/>
      <c r="N72" s="152"/>
      <c r="O72" s="152"/>
      <c r="P72" s="152"/>
      <c r="Q72" s="153"/>
      <c r="R72" s="6"/>
      <c r="S72" s="4"/>
      <c r="T72" s="119"/>
      <c r="U72" s="109"/>
      <c r="V72" s="107">
        <f t="shared" si="22"/>
        <v>0</v>
      </c>
    </row>
    <row r="73" spans="1:22" ht="33.75" customHeight="1">
      <c r="A73" s="108">
        <v>41</v>
      </c>
      <c r="B73" s="154"/>
      <c r="C73" s="155"/>
      <c r="D73" s="156"/>
      <c r="E73" s="5"/>
      <c r="F73" s="4"/>
      <c r="G73" s="4"/>
      <c r="H73" s="4"/>
      <c r="I73" s="4"/>
      <c r="J73" s="55">
        <f t="shared" si="23"/>
        <v>0</v>
      </c>
      <c r="K73" s="151"/>
      <c r="L73" s="152"/>
      <c r="M73" s="152"/>
      <c r="N73" s="152"/>
      <c r="O73" s="152"/>
      <c r="P73" s="152"/>
      <c r="Q73" s="153"/>
      <c r="R73" s="6"/>
      <c r="S73" s="4"/>
      <c r="T73" s="119"/>
      <c r="U73" s="109"/>
      <c r="V73" s="107">
        <f t="shared" si="22"/>
        <v>0</v>
      </c>
    </row>
    <row r="74" spans="1:22" ht="33.75" customHeight="1">
      <c r="A74" s="108">
        <v>42</v>
      </c>
      <c r="B74" s="154"/>
      <c r="C74" s="155"/>
      <c r="D74" s="156"/>
      <c r="E74" s="5"/>
      <c r="F74" s="4"/>
      <c r="G74" s="4"/>
      <c r="H74" s="4"/>
      <c r="I74" s="4"/>
      <c r="J74" s="55">
        <f t="shared" si="23"/>
        <v>0</v>
      </c>
      <c r="K74" s="151"/>
      <c r="L74" s="152"/>
      <c r="M74" s="152"/>
      <c r="N74" s="152"/>
      <c r="O74" s="152"/>
      <c r="P74" s="152"/>
      <c r="Q74" s="153"/>
      <c r="R74" s="6"/>
      <c r="S74" s="4"/>
      <c r="T74" s="119"/>
      <c r="U74" s="109"/>
      <c r="V74" s="107">
        <f t="shared" si="22"/>
        <v>0</v>
      </c>
    </row>
    <row r="75" spans="1:22" ht="33.75" customHeight="1">
      <c r="A75" s="108">
        <v>43</v>
      </c>
      <c r="B75" s="154"/>
      <c r="C75" s="155"/>
      <c r="D75" s="156"/>
      <c r="E75" s="5"/>
      <c r="F75" s="4"/>
      <c r="G75" s="4"/>
      <c r="H75" s="4"/>
      <c r="I75" s="4"/>
      <c r="J75" s="55">
        <f t="shared" si="23"/>
        <v>0</v>
      </c>
      <c r="K75" s="151"/>
      <c r="L75" s="152"/>
      <c r="M75" s="152"/>
      <c r="N75" s="152"/>
      <c r="O75" s="152"/>
      <c r="P75" s="152"/>
      <c r="Q75" s="153"/>
      <c r="R75" s="6"/>
      <c r="S75" s="4"/>
      <c r="T75" s="119"/>
      <c r="U75" s="109"/>
      <c r="V75" s="107">
        <f t="shared" si="22"/>
        <v>0</v>
      </c>
    </row>
    <row r="76" spans="1:22" ht="33.75" customHeight="1">
      <c r="A76" s="108">
        <v>44</v>
      </c>
      <c r="B76" s="154"/>
      <c r="C76" s="155"/>
      <c r="D76" s="156"/>
      <c r="E76" s="5"/>
      <c r="F76" s="4"/>
      <c r="G76" s="4"/>
      <c r="H76" s="4"/>
      <c r="I76" s="4"/>
      <c r="J76" s="55">
        <f t="shared" si="23"/>
        <v>0</v>
      </c>
      <c r="K76" s="151"/>
      <c r="L76" s="152"/>
      <c r="M76" s="152"/>
      <c r="N76" s="152"/>
      <c r="O76" s="152"/>
      <c r="P76" s="152"/>
      <c r="Q76" s="153"/>
      <c r="R76" s="6"/>
      <c r="S76" s="4"/>
      <c r="T76" s="119"/>
      <c r="U76" s="109"/>
      <c r="V76" s="107">
        <f t="shared" si="22"/>
        <v>0</v>
      </c>
    </row>
    <row r="77" spans="1:22" ht="33.75" customHeight="1">
      <c r="A77" s="108">
        <v>45</v>
      </c>
      <c r="B77" s="154"/>
      <c r="C77" s="155"/>
      <c r="D77" s="156"/>
      <c r="E77" s="5"/>
      <c r="F77" s="4"/>
      <c r="G77" s="4"/>
      <c r="H77" s="4"/>
      <c r="I77" s="4"/>
      <c r="J77" s="55">
        <f t="shared" si="23"/>
        <v>0</v>
      </c>
      <c r="K77" s="151"/>
      <c r="L77" s="152"/>
      <c r="M77" s="152"/>
      <c r="N77" s="152"/>
      <c r="O77" s="152"/>
      <c r="P77" s="152"/>
      <c r="Q77" s="153"/>
      <c r="R77" s="6"/>
      <c r="S77" s="4"/>
      <c r="T77" s="119"/>
      <c r="U77" s="109"/>
      <c r="V77" s="107">
        <f t="shared" si="22"/>
        <v>0</v>
      </c>
    </row>
    <row r="78" spans="1:22" ht="33.75" customHeight="1">
      <c r="A78" s="108">
        <v>46</v>
      </c>
      <c r="B78" s="154"/>
      <c r="C78" s="155"/>
      <c r="D78" s="156"/>
      <c r="E78" s="5"/>
      <c r="F78" s="4"/>
      <c r="G78" s="4"/>
      <c r="H78" s="4"/>
      <c r="I78" s="4"/>
      <c r="J78" s="55">
        <f t="shared" si="23"/>
        <v>0</v>
      </c>
      <c r="K78" s="151"/>
      <c r="L78" s="152"/>
      <c r="M78" s="152"/>
      <c r="N78" s="152"/>
      <c r="O78" s="152"/>
      <c r="P78" s="152"/>
      <c r="Q78" s="153"/>
      <c r="R78" s="6"/>
      <c r="S78" s="4"/>
      <c r="T78" s="119"/>
      <c r="U78" s="109"/>
      <c r="V78" s="107">
        <f t="shared" si="22"/>
        <v>0</v>
      </c>
    </row>
    <row r="79" spans="1:22" ht="33.75" customHeight="1">
      <c r="A79" s="108">
        <v>47</v>
      </c>
      <c r="B79" s="154"/>
      <c r="C79" s="155"/>
      <c r="D79" s="156"/>
      <c r="E79" s="5"/>
      <c r="F79" s="4"/>
      <c r="G79" s="4"/>
      <c r="H79" s="4"/>
      <c r="I79" s="4"/>
      <c r="J79" s="55">
        <f t="shared" si="23"/>
        <v>0</v>
      </c>
      <c r="K79" s="151"/>
      <c r="L79" s="152"/>
      <c r="M79" s="152"/>
      <c r="N79" s="152"/>
      <c r="O79" s="152"/>
      <c r="P79" s="152"/>
      <c r="Q79" s="153"/>
      <c r="R79" s="6"/>
      <c r="S79" s="4"/>
      <c r="T79" s="119"/>
      <c r="U79" s="109"/>
      <c r="V79" s="107">
        <f t="shared" si="22"/>
        <v>0</v>
      </c>
    </row>
    <row r="80" spans="1:22" ht="33.75" customHeight="1">
      <c r="A80" s="108">
        <v>48</v>
      </c>
      <c r="B80" s="154"/>
      <c r="C80" s="155"/>
      <c r="D80" s="156"/>
      <c r="E80" s="5"/>
      <c r="F80" s="4"/>
      <c r="G80" s="4"/>
      <c r="H80" s="4"/>
      <c r="I80" s="4"/>
      <c r="J80" s="55">
        <f t="shared" si="23"/>
        <v>0</v>
      </c>
      <c r="K80" s="151"/>
      <c r="L80" s="152"/>
      <c r="M80" s="152"/>
      <c r="N80" s="152"/>
      <c r="O80" s="152"/>
      <c r="P80" s="152"/>
      <c r="Q80" s="153"/>
      <c r="R80" s="6"/>
      <c r="S80" s="4"/>
      <c r="T80" s="119"/>
      <c r="U80" s="109"/>
      <c r="V80" s="107">
        <f t="shared" si="22"/>
        <v>0</v>
      </c>
    </row>
    <row r="81" spans="1:22" ht="33.75" customHeight="1">
      <c r="A81" s="108">
        <v>49</v>
      </c>
      <c r="B81" s="154"/>
      <c r="C81" s="155"/>
      <c r="D81" s="156"/>
      <c r="E81" s="5"/>
      <c r="F81" s="4"/>
      <c r="G81" s="4"/>
      <c r="H81" s="4"/>
      <c r="I81" s="4"/>
      <c r="J81" s="55">
        <f t="shared" si="23"/>
        <v>0</v>
      </c>
      <c r="K81" s="151"/>
      <c r="L81" s="152"/>
      <c r="M81" s="152"/>
      <c r="N81" s="152"/>
      <c r="O81" s="152"/>
      <c r="P81" s="152"/>
      <c r="Q81" s="153"/>
      <c r="R81" s="6"/>
      <c r="S81" s="4"/>
      <c r="T81" s="119"/>
      <c r="U81" s="109"/>
      <c r="V81" s="107">
        <f t="shared" si="22"/>
        <v>0</v>
      </c>
    </row>
    <row r="82" spans="1:22" ht="33.75" customHeight="1">
      <c r="A82" s="108">
        <v>50</v>
      </c>
      <c r="B82" s="154"/>
      <c r="C82" s="155"/>
      <c r="D82" s="156"/>
      <c r="E82" s="5"/>
      <c r="F82" s="4"/>
      <c r="G82" s="4"/>
      <c r="H82" s="4"/>
      <c r="I82" s="4"/>
      <c r="J82" s="55">
        <f t="shared" si="23"/>
        <v>0</v>
      </c>
      <c r="K82" s="151"/>
      <c r="L82" s="152"/>
      <c r="M82" s="152"/>
      <c r="N82" s="152"/>
      <c r="O82" s="152"/>
      <c r="P82" s="152"/>
      <c r="Q82" s="153"/>
      <c r="R82" s="6"/>
      <c r="S82" s="4"/>
      <c r="T82" s="119"/>
      <c r="U82" s="109"/>
      <c r="V82" s="107">
        <f t="shared" si="22"/>
        <v>0</v>
      </c>
    </row>
    <row r="83" spans="1:22" ht="33.75" customHeight="1">
      <c r="A83" s="108">
        <v>51</v>
      </c>
      <c r="B83" s="154"/>
      <c r="C83" s="155"/>
      <c r="D83" s="156"/>
      <c r="E83" s="5"/>
      <c r="F83" s="4"/>
      <c r="G83" s="4"/>
      <c r="H83" s="4"/>
      <c r="I83" s="4"/>
      <c r="J83" s="55">
        <f t="shared" si="23"/>
        <v>0</v>
      </c>
      <c r="K83" s="151"/>
      <c r="L83" s="152"/>
      <c r="M83" s="152"/>
      <c r="N83" s="152"/>
      <c r="O83" s="152"/>
      <c r="P83" s="152"/>
      <c r="Q83" s="153"/>
      <c r="R83" s="6"/>
      <c r="S83" s="4"/>
      <c r="T83" s="119"/>
      <c r="U83" s="109"/>
      <c r="V83" s="107">
        <f t="shared" si="22"/>
        <v>0</v>
      </c>
    </row>
    <row r="84" spans="1:22" ht="33.75" customHeight="1">
      <c r="A84" s="108">
        <v>52</v>
      </c>
      <c r="B84" s="154"/>
      <c r="C84" s="155"/>
      <c r="D84" s="156"/>
      <c r="E84" s="5"/>
      <c r="F84" s="4"/>
      <c r="G84" s="4"/>
      <c r="H84" s="4"/>
      <c r="I84" s="4"/>
      <c r="J84" s="55">
        <f t="shared" si="23"/>
        <v>0</v>
      </c>
      <c r="K84" s="151"/>
      <c r="L84" s="152"/>
      <c r="M84" s="152"/>
      <c r="N84" s="152"/>
      <c r="O84" s="152"/>
      <c r="P84" s="152"/>
      <c r="Q84" s="153"/>
      <c r="R84" s="6"/>
      <c r="S84" s="4"/>
      <c r="T84" s="119"/>
      <c r="U84" s="109"/>
      <c r="V84" s="107">
        <f t="shared" si="22"/>
        <v>0</v>
      </c>
    </row>
    <row r="85" spans="1:22" ht="33.75" customHeight="1">
      <c r="A85" s="108">
        <v>53</v>
      </c>
      <c r="B85" s="154"/>
      <c r="C85" s="155"/>
      <c r="D85" s="156"/>
      <c r="E85" s="5"/>
      <c r="F85" s="4"/>
      <c r="G85" s="4"/>
      <c r="H85" s="4"/>
      <c r="I85" s="4"/>
      <c r="J85" s="55">
        <f t="shared" si="23"/>
        <v>0</v>
      </c>
      <c r="K85" s="151"/>
      <c r="L85" s="152"/>
      <c r="M85" s="152"/>
      <c r="N85" s="152"/>
      <c r="O85" s="152"/>
      <c r="P85" s="152"/>
      <c r="Q85" s="153"/>
      <c r="R85" s="6"/>
      <c r="S85" s="4"/>
      <c r="T85" s="119"/>
      <c r="U85" s="109"/>
      <c r="V85" s="107">
        <f t="shared" si="22"/>
        <v>0</v>
      </c>
    </row>
    <row r="86" spans="1:22" ht="33.75" customHeight="1">
      <c r="A86" s="108">
        <v>54</v>
      </c>
      <c r="B86" s="154"/>
      <c r="C86" s="155"/>
      <c r="D86" s="156"/>
      <c r="E86" s="5"/>
      <c r="F86" s="4"/>
      <c r="G86" s="4"/>
      <c r="H86" s="4"/>
      <c r="I86" s="4"/>
      <c r="J86" s="55">
        <f t="shared" si="23"/>
        <v>0</v>
      </c>
      <c r="K86" s="151"/>
      <c r="L86" s="152"/>
      <c r="M86" s="152"/>
      <c r="N86" s="152"/>
      <c r="O86" s="152"/>
      <c r="P86" s="152"/>
      <c r="Q86" s="153"/>
      <c r="R86" s="6"/>
      <c r="S86" s="4"/>
      <c r="T86" s="119"/>
      <c r="U86" s="109"/>
      <c r="V86" s="107">
        <f t="shared" si="22"/>
        <v>0</v>
      </c>
    </row>
    <row r="87" spans="1:22" ht="33.75" customHeight="1">
      <c r="A87" s="108">
        <v>55</v>
      </c>
      <c r="B87" s="154"/>
      <c r="C87" s="155"/>
      <c r="D87" s="156"/>
      <c r="E87" s="5"/>
      <c r="F87" s="4"/>
      <c r="G87" s="4"/>
      <c r="H87" s="4"/>
      <c r="I87" s="4"/>
      <c r="J87" s="55">
        <f t="shared" si="23"/>
        <v>0</v>
      </c>
      <c r="K87" s="151"/>
      <c r="L87" s="152"/>
      <c r="M87" s="152"/>
      <c r="N87" s="152"/>
      <c r="O87" s="152"/>
      <c r="P87" s="152"/>
      <c r="Q87" s="153"/>
      <c r="R87" s="6"/>
      <c r="S87" s="4"/>
      <c r="T87" s="119"/>
      <c r="U87" s="109"/>
      <c r="V87" s="107">
        <f t="shared" si="22"/>
        <v>0</v>
      </c>
    </row>
    <row r="88" spans="1:22" ht="33.75" customHeight="1">
      <c r="A88" s="108">
        <v>56</v>
      </c>
      <c r="B88" s="154"/>
      <c r="C88" s="155"/>
      <c r="D88" s="156"/>
      <c r="E88" s="5"/>
      <c r="F88" s="4"/>
      <c r="G88" s="4"/>
      <c r="H88" s="4"/>
      <c r="I88" s="4"/>
      <c r="J88" s="55">
        <f t="shared" si="23"/>
        <v>0</v>
      </c>
      <c r="K88" s="151"/>
      <c r="L88" s="152"/>
      <c r="M88" s="152"/>
      <c r="N88" s="152"/>
      <c r="O88" s="152"/>
      <c r="P88" s="152"/>
      <c r="Q88" s="153"/>
      <c r="R88" s="6"/>
      <c r="S88" s="4"/>
      <c r="T88" s="119"/>
      <c r="U88" s="109"/>
      <c r="V88" s="107">
        <f t="shared" si="22"/>
        <v>0</v>
      </c>
    </row>
    <row r="89" spans="1:22" ht="33.75" customHeight="1">
      <c r="A89" s="108">
        <v>57</v>
      </c>
      <c r="B89" s="154"/>
      <c r="C89" s="155"/>
      <c r="D89" s="156"/>
      <c r="E89" s="5"/>
      <c r="F89" s="4"/>
      <c r="G89" s="4"/>
      <c r="H89" s="4"/>
      <c r="I89" s="4"/>
      <c r="J89" s="55">
        <f t="shared" si="23"/>
        <v>0</v>
      </c>
      <c r="K89" s="151"/>
      <c r="L89" s="152"/>
      <c r="M89" s="152"/>
      <c r="N89" s="152"/>
      <c r="O89" s="152"/>
      <c r="P89" s="152"/>
      <c r="Q89" s="153"/>
      <c r="R89" s="6"/>
      <c r="S89" s="4"/>
      <c r="T89" s="119"/>
      <c r="U89" s="109"/>
      <c r="V89" s="107">
        <f t="shared" si="22"/>
        <v>0</v>
      </c>
    </row>
    <row r="90" spans="1:22" ht="33.75" customHeight="1">
      <c r="A90" s="108">
        <v>58</v>
      </c>
      <c r="B90" s="154"/>
      <c r="C90" s="155"/>
      <c r="D90" s="156"/>
      <c r="E90" s="5"/>
      <c r="F90" s="4"/>
      <c r="G90" s="4"/>
      <c r="H90" s="4"/>
      <c r="I90" s="4"/>
      <c r="J90" s="55">
        <f t="shared" si="23"/>
        <v>0</v>
      </c>
      <c r="K90" s="151"/>
      <c r="L90" s="152"/>
      <c r="M90" s="152"/>
      <c r="N90" s="152"/>
      <c r="O90" s="152"/>
      <c r="P90" s="152"/>
      <c r="Q90" s="153"/>
      <c r="R90" s="6"/>
      <c r="S90" s="4"/>
      <c r="T90" s="119"/>
      <c r="U90" s="109"/>
      <c r="V90" s="107">
        <f t="shared" si="22"/>
        <v>0</v>
      </c>
    </row>
    <row r="91" spans="1:22" ht="33.75" customHeight="1">
      <c r="A91" s="108">
        <v>59</v>
      </c>
      <c r="B91" s="154"/>
      <c r="C91" s="155"/>
      <c r="D91" s="156"/>
      <c r="E91" s="5"/>
      <c r="F91" s="4"/>
      <c r="G91" s="4"/>
      <c r="H91" s="4"/>
      <c r="I91" s="4"/>
      <c r="J91" s="55">
        <f t="shared" si="23"/>
        <v>0</v>
      </c>
      <c r="K91" s="151"/>
      <c r="L91" s="152"/>
      <c r="M91" s="152"/>
      <c r="N91" s="152"/>
      <c r="O91" s="152"/>
      <c r="P91" s="152"/>
      <c r="Q91" s="153"/>
      <c r="R91" s="6"/>
      <c r="S91" s="4"/>
      <c r="T91" s="119"/>
      <c r="U91" s="109"/>
      <c r="V91" s="107">
        <f t="shared" si="22"/>
        <v>0</v>
      </c>
    </row>
    <row r="92" spans="1:22" ht="33.75" customHeight="1">
      <c r="A92" s="108">
        <v>60</v>
      </c>
      <c r="B92" s="154"/>
      <c r="C92" s="155"/>
      <c r="D92" s="156"/>
      <c r="E92" s="5"/>
      <c r="F92" s="4"/>
      <c r="G92" s="4"/>
      <c r="H92" s="4"/>
      <c r="I92" s="4"/>
      <c r="J92" s="55">
        <f t="shared" si="23"/>
        <v>0</v>
      </c>
      <c r="K92" s="151"/>
      <c r="L92" s="152"/>
      <c r="M92" s="152"/>
      <c r="N92" s="152"/>
      <c r="O92" s="152"/>
      <c r="P92" s="152"/>
      <c r="Q92" s="153"/>
      <c r="R92" s="6"/>
      <c r="S92" s="4"/>
      <c r="T92" s="119"/>
      <c r="U92" s="109"/>
      <c r="V92" s="107">
        <f t="shared" si="22"/>
        <v>0</v>
      </c>
    </row>
    <row r="93" spans="1:22" ht="33.75" customHeight="1">
      <c r="A93" s="108">
        <v>61</v>
      </c>
      <c r="B93" s="154"/>
      <c r="C93" s="155"/>
      <c r="D93" s="156"/>
      <c r="E93" s="5"/>
      <c r="F93" s="4"/>
      <c r="G93" s="4"/>
      <c r="H93" s="4"/>
      <c r="I93" s="4"/>
      <c r="J93" s="55">
        <f t="shared" si="23"/>
        <v>0</v>
      </c>
      <c r="K93" s="151"/>
      <c r="L93" s="152"/>
      <c r="M93" s="152"/>
      <c r="N93" s="152"/>
      <c r="O93" s="152"/>
      <c r="P93" s="152"/>
      <c r="Q93" s="153"/>
      <c r="R93" s="6"/>
      <c r="S93" s="4"/>
      <c r="T93" s="119"/>
      <c r="U93" s="109"/>
      <c r="V93" s="107">
        <f t="shared" si="22"/>
        <v>0</v>
      </c>
    </row>
    <row r="94" spans="1:22" ht="33.75" customHeight="1">
      <c r="A94" s="108">
        <v>62</v>
      </c>
      <c r="B94" s="154"/>
      <c r="C94" s="155"/>
      <c r="D94" s="156"/>
      <c r="E94" s="5"/>
      <c r="F94" s="4"/>
      <c r="G94" s="4"/>
      <c r="H94" s="4"/>
      <c r="I94" s="4"/>
      <c r="J94" s="55">
        <f t="shared" si="23"/>
        <v>0</v>
      </c>
      <c r="K94" s="151"/>
      <c r="L94" s="152"/>
      <c r="M94" s="152"/>
      <c r="N94" s="152"/>
      <c r="O94" s="152"/>
      <c r="P94" s="152"/>
      <c r="Q94" s="153"/>
      <c r="R94" s="6"/>
      <c r="S94" s="4"/>
      <c r="T94" s="119"/>
      <c r="U94" s="109"/>
      <c r="V94" s="107">
        <f t="shared" si="22"/>
        <v>0</v>
      </c>
    </row>
    <row r="95" spans="1:22" ht="33.75" customHeight="1">
      <c r="A95" s="108">
        <v>63</v>
      </c>
      <c r="B95" s="154"/>
      <c r="C95" s="155"/>
      <c r="D95" s="156"/>
      <c r="E95" s="5"/>
      <c r="F95" s="4"/>
      <c r="G95" s="4"/>
      <c r="H95" s="4"/>
      <c r="I95" s="4"/>
      <c r="J95" s="55">
        <f t="shared" si="23"/>
        <v>0</v>
      </c>
      <c r="K95" s="151"/>
      <c r="L95" s="152"/>
      <c r="M95" s="152"/>
      <c r="N95" s="152"/>
      <c r="O95" s="152"/>
      <c r="P95" s="152"/>
      <c r="Q95" s="153"/>
      <c r="R95" s="6"/>
      <c r="S95" s="4"/>
      <c r="T95" s="119"/>
      <c r="U95" s="109"/>
      <c r="V95" s="107">
        <f t="shared" si="22"/>
        <v>0</v>
      </c>
    </row>
    <row r="96" spans="1:22" ht="33.75" customHeight="1">
      <c r="A96" s="108">
        <v>64</v>
      </c>
      <c r="B96" s="154"/>
      <c r="C96" s="155"/>
      <c r="D96" s="156"/>
      <c r="E96" s="5"/>
      <c r="F96" s="4"/>
      <c r="G96" s="4"/>
      <c r="H96" s="4"/>
      <c r="I96" s="4"/>
      <c r="J96" s="55">
        <f t="shared" si="23"/>
        <v>0</v>
      </c>
      <c r="K96" s="151"/>
      <c r="L96" s="152"/>
      <c r="M96" s="152"/>
      <c r="N96" s="152"/>
      <c r="O96" s="152"/>
      <c r="P96" s="152"/>
      <c r="Q96" s="153"/>
      <c r="R96" s="6"/>
      <c r="S96" s="4"/>
      <c r="T96" s="119"/>
      <c r="U96" s="109"/>
      <c r="V96" s="107">
        <f t="shared" si="22"/>
        <v>0</v>
      </c>
    </row>
    <row r="97" spans="1:22" ht="33.75" customHeight="1">
      <c r="A97" s="108">
        <v>65</v>
      </c>
      <c r="B97" s="154"/>
      <c r="C97" s="155"/>
      <c r="D97" s="156"/>
      <c r="E97" s="5"/>
      <c r="F97" s="4"/>
      <c r="G97" s="4"/>
      <c r="H97" s="4"/>
      <c r="I97" s="4"/>
      <c r="J97" s="55">
        <f t="shared" si="23"/>
        <v>0</v>
      </c>
      <c r="K97" s="151"/>
      <c r="L97" s="152"/>
      <c r="M97" s="152"/>
      <c r="N97" s="152"/>
      <c r="O97" s="152"/>
      <c r="P97" s="152"/>
      <c r="Q97" s="153"/>
      <c r="R97" s="6"/>
      <c r="S97" s="4"/>
      <c r="T97" s="119"/>
      <c r="U97" s="109"/>
      <c r="V97" s="107">
        <f t="shared" ref="V97:V160" si="24">MAX(F97:I97)</f>
        <v>0</v>
      </c>
    </row>
    <row r="98" spans="1:22" ht="33.75" customHeight="1">
      <c r="A98" s="108">
        <v>66</v>
      </c>
      <c r="B98" s="154"/>
      <c r="C98" s="155"/>
      <c r="D98" s="156"/>
      <c r="E98" s="5"/>
      <c r="F98" s="4"/>
      <c r="G98" s="4"/>
      <c r="H98" s="4"/>
      <c r="I98" s="4"/>
      <c r="J98" s="55">
        <f t="shared" ref="J98:J161" si="25">COUNT(F98:I98)</f>
        <v>0</v>
      </c>
      <c r="K98" s="151"/>
      <c r="L98" s="152"/>
      <c r="M98" s="152"/>
      <c r="N98" s="152"/>
      <c r="O98" s="152"/>
      <c r="P98" s="152"/>
      <c r="Q98" s="153"/>
      <c r="R98" s="6"/>
      <c r="S98" s="4"/>
      <c r="T98" s="119"/>
      <c r="U98" s="109"/>
      <c r="V98" s="107">
        <f t="shared" si="24"/>
        <v>0</v>
      </c>
    </row>
    <row r="99" spans="1:22" ht="33.75" customHeight="1">
      <c r="A99" s="108">
        <v>67</v>
      </c>
      <c r="B99" s="154"/>
      <c r="C99" s="155"/>
      <c r="D99" s="156"/>
      <c r="E99" s="5"/>
      <c r="F99" s="4"/>
      <c r="G99" s="4"/>
      <c r="H99" s="4"/>
      <c r="I99" s="4"/>
      <c r="J99" s="55">
        <f t="shared" si="25"/>
        <v>0</v>
      </c>
      <c r="K99" s="151"/>
      <c r="L99" s="152"/>
      <c r="M99" s="152"/>
      <c r="N99" s="152"/>
      <c r="O99" s="152"/>
      <c r="P99" s="152"/>
      <c r="Q99" s="153"/>
      <c r="R99" s="6"/>
      <c r="S99" s="4"/>
      <c r="T99" s="119"/>
      <c r="U99" s="109"/>
      <c r="V99" s="107">
        <f t="shared" si="24"/>
        <v>0</v>
      </c>
    </row>
    <row r="100" spans="1:22" ht="33.75" customHeight="1">
      <c r="A100" s="108">
        <v>68</v>
      </c>
      <c r="B100" s="154"/>
      <c r="C100" s="155"/>
      <c r="D100" s="156"/>
      <c r="E100" s="5"/>
      <c r="F100" s="4"/>
      <c r="G100" s="4"/>
      <c r="H100" s="4"/>
      <c r="I100" s="4"/>
      <c r="J100" s="55">
        <f t="shared" si="25"/>
        <v>0</v>
      </c>
      <c r="K100" s="151"/>
      <c r="L100" s="152"/>
      <c r="M100" s="152"/>
      <c r="N100" s="152"/>
      <c r="O100" s="152"/>
      <c r="P100" s="152"/>
      <c r="Q100" s="153"/>
      <c r="R100" s="6"/>
      <c r="S100" s="4"/>
      <c r="T100" s="119"/>
      <c r="U100" s="109"/>
      <c r="V100" s="107">
        <f t="shared" si="24"/>
        <v>0</v>
      </c>
    </row>
    <row r="101" spans="1:22" ht="33.75" customHeight="1">
      <c r="A101" s="108">
        <v>69</v>
      </c>
      <c r="B101" s="154"/>
      <c r="C101" s="155"/>
      <c r="D101" s="156"/>
      <c r="E101" s="5"/>
      <c r="F101" s="4"/>
      <c r="G101" s="4"/>
      <c r="H101" s="4"/>
      <c r="I101" s="4"/>
      <c r="J101" s="55">
        <f t="shared" si="25"/>
        <v>0</v>
      </c>
      <c r="K101" s="151"/>
      <c r="L101" s="152"/>
      <c r="M101" s="152"/>
      <c r="N101" s="152"/>
      <c r="O101" s="152"/>
      <c r="P101" s="152"/>
      <c r="Q101" s="153"/>
      <c r="R101" s="6"/>
      <c r="S101" s="4"/>
      <c r="T101" s="119"/>
      <c r="U101" s="109"/>
      <c r="V101" s="107">
        <f t="shared" si="24"/>
        <v>0</v>
      </c>
    </row>
    <row r="102" spans="1:22" ht="33.75" customHeight="1">
      <c r="A102" s="108">
        <v>70</v>
      </c>
      <c r="B102" s="154"/>
      <c r="C102" s="155"/>
      <c r="D102" s="156"/>
      <c r="E102" s="5"/>
      <c r="F102" s="4"/>
      <c r="G102" s="4"/>
      <c r="H102" s="4"/>
      <c r="I102" s="4"/>
      <c r="J102" s="55">
        <f t="shared" si="25"/>
        <v>0</v>
      </c>
      <c r="K102" s="151"/>
      <c r="L102" s="152"/>
      <c r="M102" s="152"/>
      <c r="N102" s="152"/>
      <c r="O102" s="152"/>
      <c r="P102" s="152"/>
      <c r="Q102" s="153"/>
      <c r="R102" s="6"/>
      <c r="S102" s="4"/>
      <c r="T102" s="119"/>
      <c r="U102" s="109"/>
      <c r="V102" s="107">
        <f t="shared" si="24"/>
        <v>0</v>
      </c>
    </row>
    <row r="103" spans="1:22" ht="33.75" customHeight="1">
      <c r="A103" s="108">
        <v>71</v>
      </c>
      <c r="B103" s="154"/>
      <c r="C103" s="155"/>
      <c r="D103" s="156"/>
      <c r="E103" s="5"/>
      <c r="F103" s="4"/>
      <c r="G103" s="4"/>
      <c r="H103" s="4"/>
      <c r="I103" s="4"/>
      <c r="J103" s="55">
        <f t="shared" si="25"/>
        <v>0</v>
      </c>
      <c r="K103" s="151"/>
      <c r="L103" s="152"/>
      <c r="M103" s="152"/>
      <c r="N103" s="152"/>
      <c r="O103" s="152"/>
      <c r="P103" s="152"/>
      <c r="Q103" s="153"/>
      <c r="R103" s="6"/>
      <c r="S103" s="4"/>
      <c r="T103" s="119"/>
      <c r="U103" s="109"/>
      <c r="V103" s="107">
        <f t="shared" si="24"/>
        <v>0</v>
      </c>
    </row>
    <row r="104" spans="1:22" ht="33.75" customHeight="1">
      <c r="A104" s="108">
        <v>72</v>
      </c>
      <c r="B104" s="154"/>
      <c r="C104" s="155"/>
      <c r="D104" s="156"/>
      <c r="E104" s="5"/>
      <c r="F104" s="4"/>
      <c r="G104" s="4"/>
      <c r="H104" s="4"/>
      <c r="I104" s="4"/>
      <c r="J104" s="55">
        <f t="shared" si="25"/>
        <v>0</v>
      </c>
      <c r="K104" s="151"/>
      <c r="L104" s="152"/>
      <c r="M104" s="152"/>
      <c r="N104" s="152"/>
      <c r="O104" s="152"/>
      <c r="P104" s="152"/>
      <c r="Q104" s="153"/>
      <c r="R104" s="6"/>
      <c r="S104" s="4"/>
      <c r="T104" s="119"/>
      <c r="U104" s="109"/>
      <c r="V104" s="107">
        <f t="shared" si="24"/>
        <v>0</v>
      </c>
    </row>
    <row r="105" spans="1:22" ht="33.75" customHeight="1">
      <c r="A105" s="108">
        <v>73</v>
      </c>
      <c r="B105" s="154"/>
      <c r="C105" s="155"/>
      <c r="D105" s="156"/>
      <c r="E105" s="5"/>
      <c r="F105" s="4"/>
      <c r="G105" s="4"/>
      <c r="H105" s="4"/>
      <c r="I105" s="4"/>
      <c r="J105" s="55">
        <f t="shared" si="25"/>
        <v>0</v>
      </c>
      <c r="K105" s="151"/>
      <c r="L105" s="152"/>
      <c r="M105" s="152"/>
      <c r="N105" s="152"/>
      <c r="O105" s="152"/>
      <c r="P105" s="152"/>
      <c r="Q105" s="153"/>
      <c r="R105" s="6"/>
      <c r="S105" s="4"/>
      <c r="T105" s="119"/>
      <c r="U105" s="109"/>
      <c r="V105" s="107">
        <f t="shared" si="24"/>
        <v>0</v>
      </c>
    </row>
    <row r="106" spans="1:22" ht="33.75" customHeight="1">
      <c r="A106" s="108">
        <v>74</v>
      </c>
      <c r="B106" s="154"/>
      <c r="C106" s="155"/>
      <c r="D106" s="156"/>
      <c r="E106" s="5"/>
      <c r="F106" s="4"/>
      <c r="G106" s="4"/>
      <c r="H106" s="4"/>
      <c r="I106" s="4"/>
      <c r="J106" s="55">
        <f t="shared" si="25"/>
        <v>0</v>
      </c>
      <c r="K106" s="151"/>
      <c r="L106" s="152"/>
      <c r="M106" s="152"/>
      <c r="N106" s="152"/>
      <c r="O106" s="152"/>
      <c r="P106" s="152"/>
      <c r="Q106" s="153"/>
      <c r="R106" s="6"/>
      <c r="S106" s="4"/>
      <c r="T106" s="119"/>
      <c r="U106" s="109"/>
      <c r="V106" s="107">
        <f t="shared" si="24"/>
        <v>0</v>
      </c>
    </row>
    <row r="107" spans="1:22" ht="33.75" customHeight="1">
      <c r="A107" s="108">
        <v>75</v>
      </c>
      <c r="B107" s="154"/>
      <c r="C107" s="155"/>
      <c r="D107" s="156"/>
      <c r="E107" s="5"/>
      <c r="F107" s="4"/>
      <c r="G107" s="4"/>
      <c r="H107" s="4"/>
      <c r="I107" s="4"/>
      <c r="J107" s="55">
        <f t="shared" si="25"/>
        <v>0</v>
      </c>
      <c r="K107" s="151"/>
      <c r="L107" s="152"/>
      <c r="M107" s="152"/>
      <c r="N107" s="152"/>
      <c r="O107" s="152"/>
      <c r="P107" s="152"/>
      <c r="Q107" s="153"/>
      <c r="R107" s="6"/>
      <c r="S107" s="4"/>
      <c r="T107" s="119"/>
      <c r="U107" s="109"/>
      <c r="V107" s="107">
        <f t="shared" si="24"/>
        <v>0</v>
      </c>
    </row>
    <row r="108" spans="1:22" ht="33.75" customHeight="1">
      <c r="A108" s="108">
        <v>76</v>
      </c>
      <c r="B108" s="154"/>
      <c r="C108" s="155"/>
      <c r="D108" s="156"/>
      <c r="E108" s="5"/>
      <c r="F108" s="4"/>
      <c r="G108" s="4"/>
      <c r="H108" s="4"/>
      <c r="I108" s="4"/>
      <c r="J108" s="55">
        <f t="shared" si="25"/>
        <v>0</v>
      </c>
      <c r="K108" s="151"/>
      <c r="L108" s="152"/>
      <c r="M108" s="152"/>
      <c r="N108" s="152"/>
      <c r="O108" s="152"/>
      <c r="P108" s="152"/>
      <c r="Q108" s="153"/>
      <c r="R108" s="6"/>
      <c r="S108" s="4"/>
      <c r="T108" s="119"/>
      <c r="U108" s="109"/>
      <c r="V108" s="107">
        <f t="shared" si="24"/>
        <v>0</v>
      </c>
    </row>
    <row r="109" spans="1:22" ht="33.75" customHeight="1">
      <c r="A109" s="108">
        <v>77</v>
      </c>
      <c r="B109" s="154"/>
      <c r="C109" s="155"/>
      <c r="D109" s="156"/>
      <c r="E109" s="5"/>
      <c r="F109" s="4"/>
      <c r="G109" s="4"/>
      <c r="H109" s="4"/>
      <c r="I109" s="4"/>
      <c r="J109" s="55">
        <f t="shared" si="25"/>
        <v>0</v>
      </c>
      <c r="K109" s="151"/>
      <c r="L109" s="152"/>
      <c r="M109" s="152"/>
      <c r="N109" s="152"/>
      <c r="O109" s="152"/>
      <c r="P109" s="152"/>
      <c r="Q109" s="153"/>
      <c r="R109" s="6"/>
      <c r="S109" s="4"/>
      <c r="T109" s="119"/>
      <c r="U109" s="109"/>
      <c r="V109" s="107">
        <f t="shared" si="24"/>
        <v>0</v>
      </c>
    </row>
    <row r="110" spans="1:22" ht="33.75" customHeight="1">
      <c r="A110" s="108">
        <v>78</v>
      </c>
      <c r="B110" s="154"/>
      <c r="C110" s="155"/>
      <c r="D110" s="156"/>
      <c r="E110" s="5"/>
      <c r="F110" s="4"/>
      <c r="G110" s="4"/>
      <c r="H110" s="4"/>
      <c r="I110" s="4"/>
      <c r="J110" s="55">
        <f t="shared" si="25"/>
        <v>0</v>
      </c>
      <c r="K110" s="151"/>
      <c r="L110" s="152"/>
      <c r="M110" s="152"/>
      <c r="N110" s="152"/>
      <c r="O110" s="152"/>
      <c r="P110" s="152"/>
      <c r="Q110" s="153"/>
      <c r="R110" s="6"/>
      <c r="S110" s="4"/>
      <c r="T110" s="119"/>
      <c r="U110" s="109"/>
      <c r="V110" s="107">
        <f t="shared" si="24"/>
        <v>0</v>
      </c>
    </row>
    <row r="111" spans="1:22" ht="33.75" customHeight="1">
      <c r="A111" s="108">
        <v>79</v>
      </c>
      <c r="B111" s="154"/>
      <c r="C111" s="155"/>
      <c r="D111" s="156"/>
      <c r="E111" s="5"/>
      <c r="F111" s="4"/>
      <c r="G111" s="4"/>
      <c r="H111" s="4"/>
      <c r="I111" s="4"/>
      <c r="J111" s="55">
        <f t="shared" si="25"/>
        <v>0</v>
      </c>
      <c r="K111" s="151"/>
      <c r="L111" s="152"/>
      <c r="M111" s="152"/>
      <c r="N111" s="152"/>
      <c r="O111" s="152"/>
      <c r="P111" s="152"/>
      <c r="Q111" s="153"/>
      <c r="R111" s="6"/>
      <c r="S111" s="4"/>
      <c r="T111" s="119"/>
      <c r="U111" s="109"/>
      <c r="V111" s="107">
        <f t="shared" si="24"/>
        <v>0</v>
      </c>
    </row>
    <row r="112" spans="1:22" ht="33.75" customHeight="1">
      <c r="A112" s="108">
        <v>80</v>
      </c>
      <c r="B112" s="154"/>
      <c r="C112" s="155"/>
      <c r="D112" s="156"/>
      <c r="E112" s="5"/>
      <c r="F112" s="4"/>
      <c r="G112" s="4"/>
      <c r="H112" s="4"/>
      <c r="I112" s="4"/>
      <c r="J112" s="55">
        <f t="shared" si="25"/>
        <v>0</v>
      </c>
      <c r="K112" s="151"/>
      <c r="L112" s="152"/>
      <c r="M112" s="152"/>
      <c r="N112" s="152"/>
      <c r="O112" s="152"/>
      <c r="P112" s="152"/>
      <c r="Q112" s="153"/>
      <c r="R112" s="6"/>
      <c r="S112" s="4"/>
      <c r="T112" s="119"/>
      <c r="U112" s="109"/>
      <c r="V112" s="107">
        <f t="shared" si="24"/>
        <v>0</v>
      </c>
    </row>
    <row r="113" spans="1:22" ht="33.75" customHeight="1">
      <c r="A113" s="108">
        <v>81</v>
      </c>
      <c r="B113" s="154"/>
      <c r="C113" s="155"/>
      <c r="D113" s="156"/>
      <c r="E113" s="5"/>
      <c r="F113" s="4"/>
      <c r="G113" s="4"/>
      <c r="H113" s="4"/>
      <c r="I113" s="4"/>
      <c r="J113" s="55">
        <f t="shared" si="25"/>
        <v>0</v>
      </c>
      <c r="K113" s="151"/>
      <c r="L113" s="152"/>
      <c r="M113" s="152"/>
      <c r="N113" s="152"/>
      <c r="O113" s="152"/>
      <c r="P113" s="152"/>
      <c r="Q113" s="153"/>
      <c r="R113" s="6"/>
      <c r="S113" s="4"/>
      <c r="T113" s="119"/>
      <c r="U113" s="109"/>
      <c r="V113" s="107">
        <f t="shared" si="24"/>
        <v>0</v>
      </c>
    </row>
    <row r="114" spans="1:22" ht="33.75" customHeight="1">
      <c r="A114" s="108">
        <v>82</v>
      </c>
      <c r="B114" s="154"/>
      <c r="C114" s="155"/>
      <c r="D114" s="156"/>
      <c r="E114" s="5"/>
      <c r="F114" s="4"/>
      <c r="G114" s="4"/>
      <c r="H114" s="4"/>
      <c r="I114" s="4"/>
      <c r="J114" s="55">
        <f t="shared" si="25"/>
        <v>0</v>
      </c>
      <c r="K114" s="151"/>
      <c r="L114" s="152"/>
      <c r="M114" s="152"/>
      <c r="N114" s="152"/>
      <c r="O114" s="152"/>
      <c r="P114" s="152"/>
      <c r="Q114" s="153"/>
      <c r="R114" s="6"/>
      <c r="S114" s="4"/>
      <c r="T114" s="119"/>
      <c r="U114" s="109"/>
      <c r="V114" s="107">
        <f t="shared" si="24"/>
        <v>0</v>
      </c>
    </row>
    <row r="115" spans="1:22" ht="33.75" customHeight="1">
      <c r="A115" s="108">
        <v>83</v>
      </c>
      <c r="B115" s="154"/>
      <c r="C115" s="155"/>
      <c r="D115" s="156"/>
      <c r="E115" s="5"/>
      <c r="F115" s="4"/>
      <c r="G115" s="4"/>
      <c r="H115" s="4"/>
      <c r="I115" s="4"/>
      <c r="J115" s="55">
        <f t="shared" si="25"/>
        <v>0</v>
      </c>
      <c r="K115" s="151"/>
      <c r="L115" s="152"/>
      <c r="M115" s="152"/>
      <c r="N115" s="152"/>
      <c r="O115" s="152"/>
      <c r="P115" s="152"/>
      <c r="Q115" s="153"/>
      <c r="R115" s="6"/>
      <c r="S115" s="4"/>
      <c r="T115" s="119"/>
      <c r="U115" s="109"/>
      <c r="V115" s="107">
        <f t="shared" si="24"/>
        <v>0</v>
      </c>
    </row>
    <row r="116" spans="1:22" ht="33.75" customHeight="1">
      <c r="A116" s="108">
        <v>84</v>
      </c>
      <c r="B116" s="154"/>
      <c r="C116" s="155"/>
      <c r="D116" s="156"/>
      <c r="E116" s="5"/>
      <c r="F116" s="4"/>
      <c r="G116" s="4"/>
      <c r="H116" s="4"/>
      <c r="I116" s="4"/>
      <c r="J116" s="55">
        <f t="shared" si="25"/>
        <v>0</v>
      </c>
      <c r="K116" s="151"/>
      <c r="L116" s="152"/>
      <c r="M116" s="152"/>
      <c r="N116" s="152"/>
      <c r="O116" s="152"/>
      <c r="P116" s="152"/>
      <c r="Q116" s="153"/>
      <c r="R116" s="6"/>
      <c r="S116" s="4"/>
      <c r="T116" s="119"/>
      <c r="U116" s="109"/>
      <c r="V116" s="107">
        <f t="shared" si="24"/>
        <v>0</v>
      </c>
    </row>
    <row r="117" spans="1:22" ht="33.75" customHeight="1">
      <c r="A117" s="108">
        <v>85</v>
      </c>
      <c r="B117" s="154"/>
      <c r="C117" s="155"/>
      <c r="D117" s="156"/>
      <c r="E117" s="5"/>
      <c r="F117" s="4"/>
      <c r="G117" s="4"/>
      <c r="H117" s="4"/>
      <c r="I117" s="4"/>
      <c r="J117" s="55">
        <f t="shared" si="25"/>
        <v>0</v>
      </c>
      <c r="K117" s="151"/>
      <c r="L117" s="152"/>
      <c r="M117" s="152"/>
      <c r="N117" s="152"/>
      <c r="O117" s="152"/>
      <c r="P117" s="152"/>
      <c r="Q117" s="153"/>
      <c r="R117" s="6"/>
      <c r="S117" s="4"/>
      <c r="T117" s="119"/>
      <c r="U117" s="109"/>
      <c r="V117" s="107">
        <f t="shared" si="24"/>
        <v>0</v>
      </c>
    </row>
    <row r="118" spans="1:22" ht="33.75" customHeight="1">
      <c r="A118" s="108">
        <v>86</v>
      </c>
      <c r="B118" s="154"/>
      <c r="C118" s="155"/>
      <c r="D118" s="156"/>
      <c r="E118" s="5"/>
      <c r="F118" s="4"/>
      <c r="G118" s="4"/>
      <c r="H118" s="4"/>
      <c r="I118" s="4"/>
      <c r="J118" s="55">
        <f t="shared" si="25"/>
        <v>0</v>
      </c>
      <c r="K118" s="151"/>
      <c r="L118" s="152"/>
      <c r="M118" s="152"/>
      <c r="N118" s="152"/>
      <c r="O118" s="152"/>
      <c r="P118" s="152"/>
      <c r="Q118" s="153"/>
      <c r="R118" s="6"/>
      <c r="S118" s="4"/>
      <c r="T118" s="119"/>
      <c r="U118" s="109"/>
      <c r="V118" s="107">
        <f t="shared" si="24"/>
        <v>0</v>
      </c>
    </row>
    <row r="119" spans="1:22" ht="33.75" customHeight="1">
      <c r="A119" s="108">
        <v>87</v>
      </c>
      <c r="B119" s="154"/>
      <c r="C119" s="155"/>
      <c r="D119" s="156"/>
      <c r="E119" s="5"/>
      <c r="F119" s="4"/>
      <c r="G119" s="4"/>
      <c r="H119" s="4"/>
      <c r="I119" s="4"/>
      <c r="J119" s="55">
        <f t="shared" si="25"/>
        <v>0</v>
      </c>
      <c r="K119" s="151"/>
      <c r="L119" s="152"/>
      <c r="M119" s="152"/>
      <c r="N119" s="152"/>
      <c r="O119" s="152"/>
      <c r="P119" s="152"/>
      <c r="Q119" s="153"/>
      <c r="R119" s="6"/>
      <c r="S119" s="4"/>
      <c r="T119" s="119"/>
      <c r="U119" s="109"/>
      <c r="V119" s="107">
        <f t="shared" si="24"/>
        <v>0</v>
      </c>
    </row>
    <row r="120" spans="1:22" ht="33.75" customHeight="1">
      <c r="A120" s="108">
        <v>88</v>
      </c>
      <c r="B120" s="154"/>
      <c r="C120" s="155"/>
      <c r="D120" s="156"/>
      <c r="E120" s="5"/>
      <c r="F120" s="4"/>
      <c r="G120" s="4"/>
      <c r="H120" s="4"/>
      <c r="I120" s="4"/>
      <c r="J120" s="55">
        <f t="shared" si="25"/>
        <v>0</v>
      </c>
      <c r="K120" s="151"/>
      <c r="L120" s="152"/>
      <c r="M120" s="152"/>
      <c r="N120" s="152"/>
      <c r="O120" s="152"/>
      <c r="P120" s="152"/>
      <c r="Q120" s="153"/>
      <c r="R120" s="6"/>
      <c r="S120" s="4"/>
      <c r="T120" s="119"/>
      <c r="U120" s="109"/>
      <c r="V120" s="107">
        <f t="shared" si="24"/>
        <v>0</v>
      </c>
    </row>
    <row r="121" spans="1:22" ht="33.75" customHeight="1">
      <c r="A121" s="108">
        <v>89</v>
      </c>
      <c r="B121" s="154"/>
      <c r="C121" s="155"/>
      <c r="D121" s="156"/>
      <c r="E121" s="5"/>
      <c r="F121" s="4"/>
      <c r="G121" s="4"/>
      <c r="H121" s="4"/>
      <c r="I121" s="4"/>
      <c r="J121" s="55">
        <f t="shared" si="25"/>
        <v>0</v>
      </c>
      <c r="K121" s="151"/>
      <c r="L121" s="152"/>
      <c r="M121" s="152"/>
      <c r="N121" s="152"/>
      <c r="O121" s="152"/>
      <c r="P121" s="152"/>
      <c r="Q121" s="153"/>
      <c r="R121" s="6"/>
      <c r="S121" s="4"/>
      <c r="T121" s="119"/>
      <c r="U121" s="109"/>
      <c r="V121" s="107">
        <f t="shared" si="24"/>
        <v>0</v>
      </c>
    </row>
    <row r="122" spans="1:22" ht="33.75" customHeight="1">
      <c r="A122" s="108">
        <v>90</v>
      </c>
      <c r="B122" s="154"/>
      <c r="C122" s="155"/>
      <c r="D122" s="156"/>
      <c r="E122" s="5"/>
      <c r="F122" s="4"/>
      <c r="G122" s="4"/>
      <c r="H122" s="4"/>
      <c r="I122" s="4"/>
      <c r="J122" s="55">
        <f t="shared" si="25"/>
        <v>0</v>
      </c>
      <c r="K122" s="151"/>
      <c r="L122" s="152"/>
      <c r="M122" s="152"/>
      <c r="N122" s="152"/>
      <c r="O122" s="152"/>
      <c r="P122" s="152"/>
      <c r="Q122" s="153"/>
      <c r="R122" s="6"/>
      <c r="S122" s="4"/>
      <c r="T122" s="119"/>
      <c r="U122" s="109"/>
      <c r="V122" s="107">
        <f t="shared" si="24"/>
        <v>0</v>
      </c>
    </row>
    <row r="123" spans="1:22" ht="33.75" customHeight="1">
      <c r="A123" s="108">
        <v>91</v>
      </c>
      <c r="B123" s="154"/>
      <c r="C123" s="155"/>
      <c r="D123" s="156"/>
      <c r="E123" s="5"/>
      <c r="F123" s="4"/>
      <c r="G123" s="4"/>
      <c r="H123" s="4"/>
      <c r="I123" s="4"/>
      <c r="J123" s="55">
        <f t="shared" si="25"/>
        <v>0</v>
      </c>
      <c r="K123" s="151"/>
      <c r="L123" s="152"/>
      <c r="M123" s="152"/>
      <c r="N123" s="152"/>
      <c r="O123" s="152"/>
      <c r="P123" s="152"/>
      <c r="Q123" s="153"/>
      <c r="R123" s="6"/>
      <c r="S123" s="4"/>
      <c r="T123" s="119"/>
      <c r="U123" s="109"/>
      <c r="V123" s="107">
        <f t="shared" si="24"/>
        <v>0</v>
      </c>
    </row>
    <row r="124" spans="1:22" ht="33.75" customHeight="1">
      <c r="A124" s="108">
        <v>92</v>
      </c>
      <c r="B124" s="154"/>
      <c r="C124" s="155"/>
      <c r="D124" s="156"/>
      <c r="E124" s="5"/>
      <c r="F124" s="4"/>
      <c r="G124" s="4"/>
      <c r="H124" s="4"/>
      <c r="I124" s="4"/>
      <c r="J124" s="55">
        <f t="shared" si="25"/>
        <v>0</v>
      </c>
      <c r="K124" s="151"/>
      <c r="L124" s="152"/>
      <c r="M124" s="152"/>
      <c r="N124" s="152"/>
      <c r="O124" s="152"/>
      <c r="P124" s="152"/>
      <c r="Q124" s="153"/>
      <c r="R124" s="6"/>
      <c r="S124" s="4"/>
      <c r="T124" s="119"/>
      <c r="U124" s="109"/>
      <c r="V124" s="107">
        <f t="shared" si="24"/>
        <v>0</v>
      </c>
    </row>
    <row r="125" spans="1:22" ht="33.75" customHeight="1">
      <c r="A125" s="108">
        <v>93</v>
      </c>
      <c r="B125" s="154"/>
      <c r="C125" s="155"/>
      <c r="D125" s="156"/>
      <c r="E125" s="5"/>
      <c r="F125" s="4"/>
      <c r="G125" s="4"/>
      <c r="H125" s="4"/>
      <c r="I125" s="4"/>
      <c r="J125" s="55">
        <f t="shared" si="25"/>
        <v>0</v>
      </c>
      <c r="K125" s="151"/>
      <c r="L125" s="152"/>
      <c r="M125" s="152"/>
      <c r="N125" s="152"/>
      <c r="O125" s="152"/>
      <c r="P125" s="152"/>
      <c r="Q125" s="153"/>
      <c r="R125" s="6"/>
      <c r="S125" s="4"/>
      <c r="T125" s="119"/>
      <c r="U125" s="109"/>
      <c r="V125" s="107">
        <f t="shared" si="24"/>
        <v>0</v>
      </c>
    </row>
    <row r="126" spans="1:22" ht="33.75" customHeight="1">
      <c r="A126" s="108">
        <v>94</v>
      </c>
      <c r="B126" s="154"/>
      <c r="C126" s="155"/>
      <c r="D126" s="156"/>
      <c r="E126" s="5"/>
      <c r="F126" s="4"/>
      <c r="G126" s="4"/>
      <c r="H126" s="4"/>
      <c r="I126" s="4"/>
      <c r="J126" s="55">
        <f t="shared" si="25"/>
        <v>0</v>
      </c>
      <c r="K126" s="151"/>
      <c r="L126" s="152"/>
      <c r="M126" s="152"/>
      <c r="N126" s="152"/>
      <c r="O126" s="152"/>
      <c r="P126" s="152"/>
      <c r="Q126" s="153"/>
      <c r="R126" s="6"/>
      <c r="S126" s="4"/>
      <c r="T126" s="119"/>
      <c r="U126" s="109"/>
      <c r="V126" s="107">
        <f t="shared" si="24"/>
        <v>0</v>
      </c>
    </row>
    <row r="127" spans="1:22" ht="33.75" customHeight="1">
      <c r="A127" s="108">
        <v>95</v>
      </c>
      <c r="B127" s="154"/>
      <c r="C127" s="155"/>
      <c r="D127" s="156"/>
      <c r="E127" s="5"/>
      <c r="F127" s="4"/>
      <c r="G127" s="4"/>
      <c r="H127" s="4"/>
      <c r="I127" s="4"/>
      <c r="J127" s="55">
        <f t="shared" si="25"/>
        <v>0</v>
      </c>
      <c r="K127" s="151"/>
      <c r="L127" s="152"/>
      <c r="M127" s="152"/>
      <c r="N127" s="152"/>
      <c r="O127" s="152"/>
      <c r="P127" s="152"/>
      <c r="Q127" s="153"/>
      <c r="R127" s="6"/>
      <c r="S127" s="4"/>
      <c r="T127" s="119"/>
      <c r="U127" s="109"/>
      <c r="V127" s="107">
        <f t="shared" si="24"/>
        <v>0</v>
      </c>
    </row>
    <row r="128" spans="1:22" ht="33.75" customHeight="1">
      <c r="A128" s="108">
        <v>96</v>
      </c>
      <c r="B128" s="154"/>
      <c r="C128" s="155"/>
      <c r="D128" s="156"/>
      <c r="E128" s="5"/>
      <c r="F128" s="4"/>
      <c r="G128" s="4"/>
      <c r="H128" s="4"/>
      <c r="I128" s="4"/>
      <c r="J128" s="55">
        <f t="shared" si="25"/>
        <v>0</v>
      </c>
      <c r="K128" s="151"/>
      <c r="L128" s="152"/>
      <c r="M128" s="152"/>
      <c r="N128" s="152"/>
      <c r="O128" s="152"/>
      <c r="P128" s="152"/>
      <c r="Q128" s="153"/>
      <c r="R128" s="6"/>
      <c r="S128" s="4"/>
      <c r="T128" s="119"/>
      <c r="U128" s="109"/>
      <c r="V128" s="107">
        <f t="shared" si="24"/>
        <v>0</v>
      </c>
    </row>
    <row r="129" spans="1:22" ht="33.75" customHeight="1">
      <c r="A129" s="108">
        <v>97</v>
      </c>
      <c r="B129" s="154"/>
      <c r="C129" s="155"/>
      <c r="D129" s="156"/>
      <c r="E129" s="5"/>
      <c r="F129" s="4"/>
      <c r="G129" s="4"/>
      <c r="H129" s="4"/>
      <c r="I129" s="4"/>
      <c r="J129" s="55">
        <f t="shared" si="25"/>
        <v>0</v>
      </c>
      <c r="K129" s="151"/>
      <c r="L129" s="152"/>
      <c r="M129" s="152"/>
      <c r="N129" s="152"/>
      <c r="O129" s="152"/>
      <c r="P129" s="152"/>
      <c r="Q129" s="153"/>
      <c r="R129" s="6"/>
      <c r="S129" s="4"/>
      <c r="T129" s="119"/>
      <c r="U129" s="109"/>
      <c r="V129" s="107">
        <f t="shared" si="24"/>
        <v>0</v>
      </c>
    </row>
    <row r="130" spans="1:22" ht="33.75" customHeight="1">
      <c r="A130" s="108">
        <v>98</v>
      </c>
      <c r="B130" s="154"/>
      <c r="C130" s="155"/>
      <c r="D130" s="156"/>
      <c r="E130" s="5"/>
      <c r="F130" s="4"/>
      <c r="G130" s="4"/>
      <c r="H130" s="4"/>
      <c r="I130" s="4"/>
      <c r="J130" s="55">
        <f t="shared" si="25"/>
        <v>0</v>
      </c>
      <c r="K130" s="151"/>
      <c r="L130" s="152"/>
      <c r="M130" s="152"/>
      <c r="N130" s="152"/>
      <c r="O130" s="152"/>
      <c r="P130" s="152"/>
      <c r="Q130" s="153"/>
      <c r="R130" s="6"/>
      <c r="S130" s="4"/>
      <c r="T130" s="119"/>
      <c r="U130" s="109"/>
      <c r="V130" s="107">
        <f t="shared" si="24"/>
        <v>0</v>
      </c>
    </row>
    <row r="131" spans="1:22" ht="33.75" customHeight="1">
      <c r="A131" s="108">
        <v>99</v>
      </c>
      <c r="B131" s="154"/>
      <c r="C131" s="155"/>
      <c r="D131" s="156"/>
      <c r="E131" s="5"/>
      <c r="F131" s="4"/>
      <c r="G131" s="4"/>
      <c r="H131" s="4"/>
      <c r="I131" s="4"/>
      <c r="J131" s="55">
        <f t="shared" si="25"/>
        <v>0</v>
      </c>
      <c r="K131" s="151"/>
      <c r="L131" s="152"/>
      <c r="M131" s="152"/>
      <c r="N131" s="152"/>
      <c r="O131" s="152"/>
      <c r="P131" s="152"/>
      <c r="Q131" s="153"/>
      <c r="R131" s="6"/>
      <c r="S131" s="4"/>
      <c r="T131" s="119" t="b">
        <v>0</v>
      </c>
      <c r="U131" s="109"/>
      <c r="V131" s="107">
        <f t="shared" si="24"/>
        <v>0</v>
      </c>
    </row>
    <row r="132" spans="1:22" ht="33.75" customHeight="1">
      <c r="A132" s="108">
        <v>100</v>
      </c>
      <c r="B132" s="154"/>
      <c r="C132" s="155"/>
      <c r="D132" s="156"/>
      <c r="E132" s="5"/>
      <c r="F132" s="4"/>
      <c r="G132" s="4"/>
      <c r="H132" s="4"/>
      <c r="I132" s="4"/>
      <c r="J132" s="55">
        <f t="shared" si="25"/>
        <v>0</v>
      </c>
      <c r="K132" s="151"/>
      <c r="L132" s="152"/>
      <c r="M132" s="152"/>
      <c r="N132" s="152"/>
      <c r="O132" s="152"/>
      <c r="P132" s="152"/>
      <c r="Q132" s="153"/>
      <c r="R132" s="6"/>
      <c r="S132" s="4"/>
      <c r="T132" s="119" t="b">
        <v>0</v>
      </c>
      <c r="U132" s="109"/>
      <c r="V132" s="107">
        <f t="shared" si="24"/>
        <v>0</v>
      </c>
    </row>
    <row r="133" spans="1:22" ht="33.75" customHeight="1">
      <c r="A133" s="108">
        <v>101</v>
      </c>
      <c r="B133" s="154"/>
      <c r="C133" s="155"/>
      <c r="D133" s="156"/>
      <c r="E133" s="5"/>
      <c r="F133" s="4"/>
      <c r="G133" s="4"/>
      <c r="H133" s="4"/>
      <c r="I133" s="4"/>
      <c r="J133" s="55">
        <f t="shared" si="25"/>
        <v>0</v>
      </c>
      <c r="K133" s="151"/>
      <c r="L133" s="152"/>
      <c r="M133" s="152"/>
      <c r="N133" s="152"/>
      <c r="O133" s="152"/>
      <c r="P133" s="152"/>
      <c r="Q133" s="153"/>
      <c r="R133" s="6"/>
      <c r="S133" s="4"/>
      <c r="T133" s="119"/>
      <c r="U133" s="109"/>
      <c r="V133" s="107">
        <f t="shared" si="24"/>
        <v>0</v>
      </c>
    </row>
    <row r="134" spans="1:22" ht="33.75" customHeight="1">
      <c r="A134" s="108">
        <v>102</v>
      </c>
      <c r="B134" s="154"/>
      <c r="C134" s="155"/>
      <c r="D134" s="156"/>
      <c r="E134" s="5"/>
      <c r="F134" s="4"/>
      <c r="G134" s="4"/>
      <c r="H134" s="4"/>
      <c r="I134" s="4"/>
      <c r="J134" s="55">
        <f t="shared" si="25"/>
        <v>0</v>
      </c>
      <c r="K134" s="151"/>
      <c r="L134" s="152"/>
      <c r="M134" s="152"/>
      <c r="N134" s="152"/>
      <c r="O134" s="152"/>
      <c r="P134" s="152"/>
      <c r="Q134" s="153"/>
      <c r="R134" s="6"/>
      <c r="S134" s="4"/>
      <c r="T134" s="119"/>
      <c r="U134" s="109"/>
      <c r="V134" s="107">
        <f t="shared" si="24"/>
        <v>0</v>
      </c>
    </row>
    <row r="135" spans="1:22" ht="33.75" customHeight="1">
      <c r="A135" s="108">
        <v>103</v>
      </c>
      <c r="B135" s="154"/>
      <c r="C135" s="155"/>
      <c r="D135" s="156"/>
      <c r="E135" s="5"/>
      <c r="F135" s="4"/>
      <c r="G135" s="4"/>
      <c r="H135" s="4"/>
      <c r="I135" s="4"/>
      <c r="J135" s="55">
        <f t="shared" si="25"/>
        <v>0</v>
      </c>
      <c r="K135" s="151"/>
      <c r="L135" s="152"/>
      <c r="M135" s="152"/>
      <c r="N135" s="152"/>
      <c r="O135" s="152"/>
      <c r="P135" s="152"/>
      <c r="Q135" s="153"/>
      <c r="R135" s="6"/>
      <c r="S135" s="4"/>
      <c r="T135" s="119"/>
      <c r="U135" s="109"/>
      <c r="V135" s="107">
        <f t="shared" si="24"/>
        <v>0</v>
      </c>
    </row>
    <row r="136" spans="1:22" ht="33.75" customHeight="1">
      <c r="A136" s="108">
        <v>104</v>
      </c>
      <c r="B136" s="154"/>
      <c r="C136" s="155"/>
      <c r="D136" s="156"/>
      <c r="E136" s="5"/>
      <c r="F136" s="4"/>
      <c r="G136" s="4"/>
      <c r="H136" s="4"/>
      <c r="I136" s="4"/>
      <c r="J136" s="55">
        <f t="shared" si="25"/>
        <v>0</v>
      </c>
      <c r="K136" s="151"/>
      <c r="L136" s="152"/>
      <c r="M136" s="152"/>
      <c r="N136" s="152"/>
      <c r="O136" s="152"/>
      <c r="P136" s="152"/>
      <c r="Q136" s="153"/>
      <c r="R136" s="6"/>
      <c r="S136" s="4"/>
      <c r="T136" s="119"/>
      <c r="U136" s="109"/>
      <c r="V136" s="107">
        <f t="shared" si="24"/>
        <v>0</v>
      </c>
    </row>
    <row r="137" spans="1:22" ht="33.75" customHeight="1">
      <c r="A137" s="108">
        <v>105</v>
      </c>
      <c r="B137" s="154"/>
      <c r="C137" s="155"/>
      <c r="D137" s="156"/>
      <c r="E137" s="5"/>
      <c r="F137" s="4"/>
      <c r="G137" s="4"/>
      <c r="H137" s="4"/>
      <c r="I137" s="4"/>
      <c r="J137" s="55">
        <f t="shared" si="25"/>
        <v>0</v>
      </c>
      <c r="K137" s="151"/>
      <c r="L137" s="152"/>
      <c r="M137" s="152"/>
      <c r="N137" s="152"/>
      <c r="O137" s="152"/>
      <c r="P137" s="152"/>
      <c r="Q137" s="153"/>
      <c r="R137" s="6"/>
      <c r="S137" s="4"/>
      <c r="T137" s="119"/>
      <c r="U137" s="109"/>
      <c r="V137" s="107">
        <f t="shared" si="24"/>
        <v>0</v>
      </c>
    </row>
    <row r="138" spans="1:22" ht="33.75" customHeight="1">
      <c r="A138" s="108">
        <v>106</v>
      </c>
      <c r="B138" s="154"/>
      <c r="C138" s="155"/>
      <c r="D138" s="156"/>
      <c r="E138" s="5"/>
      <c r="F138" s="4"/>
      <c r="G138" s="4"/>
      <c r="H138" s="4"/>
      <c r="I138" s="4"/>
      <c r="J138" s="55">
        <f t="shared" si="25"/>
        <v>0</v>
      </c>
      <c r="K138" s="151"/>
      <c r="L138" s="152"/>
      <c r="M138" s="152"/>
      <c r="N138" s="152"/>
      <c r="O138" s="152"/>
      <c r="P138" s="152"/>
      <c r="Q138" s="153"/>
      <c r="R138" s="6"/>
      <c r="S138" s="4"/>
      <c r="T138" s="119"/>
      <c r="U138" s="109"/>
      <c r="V138" s="107">
        <f t="shared" si="24"/>
        <v>0</v>
      </c>
    </row>
    <row r="139" spans="1:22" ht="33.75" customHeight="1">
      <c r="A139" s="108">
        <v>107</v>
      </c>
      <c r="B139" s="154"/>
      <c r="C139" s="155"/>
      <c r="D139" s="156"/>
      <c r="E139" s="5"/>
      <c r="F139" s="4"/>
      <c r="G139" s="4"/>
      <c r="H139" s="4"/>
      <c r="I139" s="4"/>
      <c r="J139" s="55">
        <f t="shared" si="25"/>
        <v>0</v>
      </c>
      <c r="K139" s="151"/>
      <c r="L139" s="152"/>
      <c r="M139" s="152"/>
      <c r="N139" s="152"/>
      <c r="O139" s="152"/>
      <c r="P139" s="152"/>
      <c r="Q139" s="153"/>
      <c r="R139" s="6"/>
      <c r="S139" s="4"/>
      <c r="T139" s="119"/>
      <c r="U139" s="109"/>
      <c r="V139" s="107">
        <f t="shared" si="24"/>
        <v>0</v>
      </c>
    </row>
    <row r="140" spans="1:22" ht="33.75" customHeight="1">
      <c r="A140" s="108">
        <v>108</v>
      </c>
      <c r="B140" s="154"/>
      <c r="C140" s="155"/>
      <c r="D140" s="156"/>
      <c r="E140" s="5"/>
      <c r="F140" s="4"/>
      <c r="G140" s="4"/>
      <c r="H140" s="4"/>
      <c r="I140" s="4"/>
      <c r="J140" s="55">
        <f t="shared" si="25"/>
        <v>0</v>
      </c>
      <c r="K140" s="151"/>
      <c r="L140" s="152"/>
      <c r="M140" s="152"/>
      <c r="N140" s="152"/>
      <c r="O140" s="152"/>
      <c r="P140" s="152"/>
      <c r="Q140" s="153"/>
      <c r="R140" s="6"/>
      <c r="S140" s="4"/>
      <c r="T140" s="119"/>
      <c r="U140" s="109"/>
      <c r="V140" s="107">
        <f t="shared" si="24"/>
        <v>0</v>
      </c>
    </row>
    <row r="141" spans="1:22" ht="33.75" customHeight="1">
      <c r="A141" s="108">
        <v>109</v>
      </c>
      <c r="B141" s="154"/>
      <c r="C141" s="155"/>
      <c r="D141" s="156"/>
      <c r="E141" s="5"/>
      <c r="F141" s="4"/>
      <c r="G141" s="4"/>
      <c r="H141" s="4"/>
      <c r="I141" s="4"/>
      <c r="J141" s="55">
        <f t="shared" si="25"/>
        <v>0</v>
      </c>
      <c r="K141" s="151"/>
      <c r="L141" s="152"/>
      <c r="M141" s="152"/>
      <c r="N141" s="152"/>
      <c r="O141" s="152"/>
      <c r="P141" s="152"/>
      <c r="Q141" s="153"/>
      <c r="R141" s="6"/>
      <c r="S141" s="4"/>
      <c r="T141" s="119"/>
      <c r="U141" s="109"/>
      <c r="V141" s="107">
        <f t="shared" si="24"/>
        <v>0</v>
      </c>
    </row>
    <row r="142" spans="1:22" ht="33.75" customHeight="1">
      <c r="A142" s="108">
        <v>110</v>
      </c>
      <c r="B142" s="154"/>
      <c r="C142" s="155"/>
      <c r="D142" s="156"/>
      <c r="E142" s="5"/>
      <c r="F142" s="4"/>
      <c r="G142" s="4"/>
      <c r="H142" s="4"/>
      <c r="I142" s="4"/>
      <c r="J142" s="55">
        <f t="shared" si="25"/>
        <v>0</v>
      </c>
      <c r="K142" s="151"/>
      <c r="L142" s="152"/>
      <c r="M142" s="152"/>
      <c r="N142" s="152"/>
      <c r="O142" s="152"/>
      <c r="P142" s="152"/>
      <c r="Q142" s="153"/>
      <c r="R142" s="6"/>
      <c r="S142" s="4"/>
      <c r="T142" s="119"/>
      <c r="U142" s="109"/>
      <c r="V142" s="107">
        <f t="shared" si="24"/>
        <v>0</v>
      </c>
    </row>
    <row r="143" spans="1:22" ht="33.75" customHeight="1">
      <c r="A143" s="108">
        <v>111</v>
      </c>
      <c r="B143" s="154"/>
      <c r="C143" s="155"/>
      <c r="D143" s="156"/>
      <c r="E143" s="5"/>
      <c r="F143" s="4"/>
      <c r="G143" s="4"/>
      <c r="H143" s="4"/>
      <c r="I143" s="4"/>
      <c r="J143" s="55">
        <f t="shared" si="25"/>
        <v>0</v>
      </c>
      <c r="K143" s="151"/>
      <c r="L143" s="152"/>
      <c r="M143" s="152"/>
      <c r="N143" s="152"/>
      <c r="O143" s="152"/>
      <c r="P143" s="152"/>
      <c r="Q143" s="153"/>
      <c r="R143" s="6"/>
      <c r="S143" s="4"/>
      <c r="T143" s="119"/>
      <c r="U143" s="109"/>
      <c r="V143" s="107">
        <f t="shared" si="24"/>
        <v>0</v>
      </c>
    </row>
    <row r="144" spans="1:22" ht="33.75" customHeight="1">
      <c r="A144" s="108">
        <v>112</v>
      </c>
      <c r="B144" s="154"/>
      <c r="C144" s="155"/>
      <c r="D144" s="156"/>
      <c r="E144" s="5"/>
      <c r="F144" s="4"/>
      <c r="G144" s="4"/>
      <c r="H144" s="4"/>
      <c r="I144" s="4"/>
      <c r="J144" s="55">
        <f t="shared" si="25"/>
        <v>0</v>
      </c>
      <c r="K144" s="151"/>
      <c r="L144" s="152"/>
      <c r="M144" s="152"/>
      <c r="N144" s="152"/>
      <c r="O144" s="152"/>
      <c r="P144" s="152"/>
      <c r="Q144" s="153"/>
      <c r="R144" s="6"/>
      <c r="S144" s="4"/>
      <c r="T144" s="119"/>
      <c r="U144" s="109"/>
      <c r="V144" s="107">
        <f t="shared" si="24"/>
        <v>0</v>
      </c>
    </row>
    <row r="145" spans="1:22" ht="33.75" customHeight="1">
      <c r="A145" s="108">
        <v>113</v>
      </c>
      <c r="B145" s="154"/>
      <c r="C145" s="155"/>
      <c r="D145" s="156"/>
      <c r="E145" s="5"/>
      <c r="F145" s="4"/>
      <c r="G145" s="4"/>
      <c r="H145" s="4"/>
      <c r="I145" s="4"/>
      <c r="J145" s="55">
        <f t="shared" si="25"/>
        <v>0</v>
      </c>
      <c r="K145" s="151"/>
      <c r="L145" s="152"/>
      <c r="M145" s="152"/>
      <c r="N145" s="152"/>
      <c r="O145" s="152"/>
      <c r="P145" s="152"/>
      <c r="Q145" s="153"/>
      <c r="R145" s="6"/>
      <c r="S145" s="4"/>
      <c r="T145" s="119"/>
      <c r="U145" s="109"/>
      <c r="V145" s="107">
        <f t="shared" si="24"/>
        <v>0</v>
      </c>
    </row>
    <row r="146" spans="1:22" ht="33.75" customHeight="1">
      <c r="A146" s="108">
        <v>114</v>
      </c>
      <c r="B146" s="154"/>
      <c r="C146" s="155"/>
      <c r="D146" s="156"/>
      <c r="E146" s="5"/>
      <c r="F146" s="4"/>
      <c r="G146" s="4"/>
      <c r="H146" s="4"/>
      <c r="I146" s="4"/>
      <c r="J146" s="55">
        <f t="shared" si="25"/>
        <v>0</v>
      </c>
      <c r="K146" s="151"/>
      <c r="L146" s="152"/>
      <c r="M146" s="152"/>
      <c r="N146" s="152"/>
      <c r="O146" s="152"/>
      <c r="P146" s="152"/>
      <c r="Q146" s="153"/>
      <c r="R146" s="6"/>
      <c r="S146" s="4"/>
      <c r="T146" s="119"/>
      <c r="U146" s="109"/>
      <c r="V146" s="107">
        <f t="shared" si="24"/>
        <v>0</v>
      </c>
    </row>
    <row r="147" spans="1:22" ht="33.75" customHeight="1">
      <c r="A147" s="108">
        <v>115</v>
      </c>
      <c r="B147" s="154"/>
      <c r="C147" s="155"/>
      <c r="D147" s="156"/>
      <c r="E147" s="5"/>
      <c r="F147" s="4"/>
      <c r="G147" s="4"/>
      <c r="H147" s="4"/>
      <c r="I147" s="4"/>
      <c r="J147" s="55">
        <f t="shared" si="25"/>
        <v>0</v>
      </c>
      <c r="K147" s="151"/>
      <c r="L147" s="152"/>
      <c r="M147" s="152"/>
      <c r="N147" s="152"/>
      <c r="O147" s="152"/>
      <c r="P147" s="152"/>
      <c r="Q147" s="153"/>
      <c r="R147" s="6"/>
      <c r="S147" s="4"/>
      <c r="T147" s="119"/>
      <c r="U147" s="109"/>
      <c r="V147" s="107">
        <f t="shared" si="24"/>
        <v>0</v>
      </c>
    </row>
    <row r="148" spans="1:22" ht="33.75" customHeight="1">
      <c r="A148" s="108">
        <v>116</v>
      </c>
      <c r="B148" s="154"/>
      <c r="C148" s="155"/>
      <c r="D148" s="156"/>
      <c r="E148" s="5"/>
      <c r="F148" s="4"/>
      <c r="G148" s="4"/>
      <c r="H148" s="4"/>
      <c r="I148" s="4"/>
      <c r="J148" s="55">
        <f t="shared" si="25"/>
        <v>0</v>
      </c>
      <c r="K148" s="151"/>
      <c r="L148" s="152"/>
      <c r="M148" s="152"/>
      <c r="N148" s="152"/>
      <c r="O148" s="152"/>
      <c r="P148" s="152"/>
      <c r="Q148" s="153"/>
      <c r="R148" s="6"/>
      <c r="S148" s="4"/>
      <c r="T148" s="119"/>
      <c r="U148" s="109"/>
      <c r="V148" s="107">
        <f t="shared" si="24"/>
        <v>0</v>
      </c>
    </row>
    <row r="149" spans="1:22" ht="33.75" customHeight="1">
      <c r="A149" s="108">
        <v>117</v>
      </c>
      <c r="B149" s="154"/>
      <c r="C149" s="155"/>
      <c r="D149" s="156"/>
      <c r="E149" s="5"/>
      <c r="F149" s="4"/>
      <c r="G149" s="4"/>
      <c r="H149" s="4"/>
      <c r="I149" s="4"/>
      <c r="J149" s="55">
        <f t="shared" si="25"/>
        <v>0</v>
      </c>
      <c r="K149" s="151"/>
      <c r="L149" s="152"/>
      <c r="M149" s="152"/>
      <c r="N149" s="152"/>
      <c r="O149" s="152"/>
      <c r="P149" s="152"/>
      <c r="Q149" s="153"/>
      <c r="R149" s="6"/>
      <c r="S149" s="4"/>
      <c r="T149" s="119"/>
      <c r="U149" s="109"/>
      <c r="V149" s="107">
        <f t="shared" si="24"/>
        <v>0</v>
      </c>
    </row>
    <row r="150" spans="1:22" ht="33.75" customHeight="1">
      <c r="A150" s="108">
        <v>118</v>
      </c>
      <c r="B150" s="154"/>
      <c r="C150" s="155"/>
      <c r="D150" s="156"/>
      <c r="E150" s="5"/>
      <c r="F150" s="4"/>
      <c r="G150" s="4"/>
      <c r="H150" s="4"/>
      <c r="I150" s="4"/>
      <c r="J150" s="55">
        <f t="shared" si="25"/>
        <v>0</v>
      </c>
      <c r="K150" s="151"/>
      <c r="L150" s="152"/>
      <c r="M150" s="152"/>
      <c r="N150" s="152"/>
      <c r="O150" s="152"/>
      <c r="P150" s="152"/>
      <c r="Q150" s="153"/>
      <c r="R150" s="6"/>
      <c r="S150" s="4"/>
      <c r="T150" s="119"/>
      <c r="U150" s="109"/>
      <c r="V150" s="107">
        <f t="shared" si="24"/>
        <v>0</v>
      </c>
    </row>
    <row r="151" spans="1:22" ht="33.75" customHeight="1">
      <c r="A151" s="108">
        <v>119</v>
      </c>
      <c r="B151" s="154"/>
      <c r="C151" s="155"/>
      <c r="D151" s="156"/>
      <c r="E151" s="5"/>
      <c r="F151" s="4"/>
      <c r="G151" s="4"/>
      <c r="H151" s="4"/>
      <c r="I151" s="4"/>
      <c r="J151" s="55">
        <f t="shared" si="25"/>
        <v>0</v>
      </c>
      <c r="K151" s="151"/>
      <c r="L151" s="152"/>
      <c r="M151" s="152"/>
      <c r="N151" s="152"/>
      <c r="O151" s="152"/>
      <c r="P151" s="152"/>
      <c r="Q151" s="153"/>
      <c r="R151" s="6"/>
      <c r="S151" s="4"/>
      <c r="T151" s="119"/>
      <c r="U151" s="109"/>
      <c r="V151" s="107">
        <f t="shared" si="24"/>
        <v>0</v>
      </c>
    </row>
    <row r="152" spans="1:22" ht="33.75" customHeight="1">
      <c r="A152" s="108">
        <v>120</v>
      </c>
      <c r="B152" s="154"/>
      <c r="C152" s="155"/>
      <c r="D152" s="156"/>
      <c r="E152" s="5"/>
      <c r="F152" s="4"/>
      <c r="G152" s="4"/>
      <c r="H152" s="4"/>
      <c r="I152" s="4"/>
      <c r="J152" s="55">
        <f t="shared" si="25"/>
        <v>0</v>
      </c>
      <c r="K152" s="151"/>
      <c r="L152" s="152"/>
      <c r="M152" s="152"/>
      <c r="N152" s="152"/>
      <c r="O152" s="152"/>
      <c r="P152" s="152"/>
      <c r="Q152" s="153"/>
      <c r="R152" s="6"/>
      <c r="S152" s="4"/>
      <c r="T152" s="119"/>
      <c r="U152" s="109"/>
      <c r="V152" s="107">
        <f t="shared" si="24"/>
        <v>0</v>
      </c>
    </row>
    <row r="153" spans="1:22" ht="33.75" customHeight="1">
      <c r="A153" s="108">
        <v>121</v>
      </c>
      <c r="B153" s="154"/>
      <c r="C153" s="155"/>
      <c r="D153" s="156"/>
      <c r="E153" s="5"/>
      <c r="F153" s="4"/>
      <c r="G153" s="4"/>
      <c r="H153" s="4"/>
      <c r="I153" s="4"/>
      <c r="J153" s="55">
        <f t="shared" si="25"/>
        <v>0</v>
      </c>
      <c r="K153" s="151"/>
      <c r="L153" s="152"/>
      <c r="M153" s="152"/>
      <c r="N153" s="152"/>
      <c r="O153" s="152"/>
      <c r="P153" s="152"/>
      <c r="Q153" s="153"/>
      <c r="R153" s="6"/>
      <c r="S153" s="4"/>
      <c r="T153" s="119"/>
      <c r="U153" s="109"/>
      <c r="V153" s="107">
        <f t="shared" si="24"/>
        <v>0</v>
      </c>
    </row>
    <row r="154" spans="1:22" ht="33.75" customHeight="1">
      <c r="A154" s="108">
        <v>122</v>
      </c>
      <c r="B154" s="154"/>
      <c r="C154" s="155"/>
      <c r="D154" s="156"/>
      <c r="E154" s="5"/>
      <c r="F154" s="4"/>
      <c r="G154" s="4"/>
      <c r="H154" s="4"/>
      <c r="I154" s="4"/>
      <c r="J154" s="55">
        <f t="shared" si="25"/>
        <v>0</v>
      </c>
      <c r="K154" s="151"/>
      <c r="L154" s="152"/>
      <c r="M154" s="152"/>
      <c r="N154" s="152"/>
      <c r="O154" s="152"/>
      <c r="P154" s="152"/>
      <c r="Q154" s="153"/>
      <c r="R154" s="6"/>
      <c r="S154" s="4"/>
      <c r="T154" s="119"/>
      <c r="U154" s="109"/>
      <c r="V154" s="107">
        <f t="shared" si="24"/>
        <v>0</v>
      </c>
    </row>
    <row r="155" spans="1:22" ht="33.75" customHeight="1">
      <c r="A155" s="108">
        <v>123</v>
      </c>
      <c r="B155" s="154"/>
      <c r="C155" s="155"/>
      <c r="D155" s="156"/>
      <c r="E155" s="5"/>
      <c r="F155" s="4"/>
      <c r="G155" s="4"/>
      <c r="H155" s="4"/>
      <c r="I155" s="4"/>
      <c r="J155" s="55">
        <f t="shared" si="25"/>
        <v>0</v>
      </c>
      <c r="K155" s="151"/>
      <c r="L155" s="152"/>
      <c r="M155" s="152"/>
      <c r="N155" s="152"/>
      <c r="O155" s="152"/>
      <c r="P155" s="152"/>
      <c r="Q155" s="153"/>
      <c r="R155" s="6"/>
      <c r="S155" s="4"/>
      <c r="T155" s="119"/>
      <c r="U155" s="109"/>
      <c r="V155" s="107">
        <f t="shared" si="24"/>
        <v>0</v>
      </c>
    </row>
    <row r="156" spans="1:22" ht="33.75" customHeight="1">
      <c r="A156" s="108">
        <v>124</v>
      </c>
      <c r="B156" s="154"/>
      <c r="C156" s="155"/>
      <c r="D156" s="156"/>
      <c r="E156" s="5"/>
      <c r="F156" s="4"/>
      <c r="G156" s="4"/>
      <c r="H156" s="4"/>
      <c r="I156" s="4"/>
      <c r="J156" s="55">
        <f t="shared" si="25"/>
        <v>0</v>
      </c>
      <c r="K156" s="151"/>
      <c r="L156" s="152"/>
      <c r="M156" s="152"/>
      <c r="N156" s="152"/>
      <c r="O156" s="152"/>
      <c r="P156" s="152"/>
      <c r="Q156" s="153"/>
      <c r="R156" s="6"/>
      <c r="S156" s="4"/>
      <c r="T156" s="119"/>
      <c r="U156" s="109"/>
      <c r="V156" s="107">
        <f t="shared" si="24"/>
        <v>0</v>
      </c>
    </row>
    <row r="157" spans="1:22" ht="33.75" customHeight="1">
      <c r="A157" s="108">
        <v>125</v>
      </c>
      <c r="B157" s="154"/>
      <c r="C157" s="155"/>
      <c r="D157" s="156"/>
      <c r="E157" s="5"/>
      <c r="F157" s="4"/>
      <c r="G157" s="4"/>
      <c r="H157" s="4"/>
      <c r="I157" s="4"/>
      <c r="J157" s="55">
        <f t="shared" si="25"/>
        <v>0</v>
      </c>
      <c r="K157" s="151"/>
      <c r="L157" s="152"/>
      <c r="M157" s="152"/>
      <c r="N157" s="152"/>
      <c r="O157" s="152"/>
      <c r="P157" s="152"/>
      <c r="Q157" s="153"/>
      <c r="R157" s="6"/>
      <c r="S157" s="4"/>
      <c r="T157" s="119"/>
      <c r="U157" s="109"/>
      <c r="V157" s="107">
        <f t="shared" si="24"/>
        <v>0</v>
      </c>
    </row>
    <row r="158" spans="1:22" ht="33.75" customHeight="1">
      <c r="A158" s="108">
        <v>126</v>
      </c>
      <c r="B158" s="154"/>
      <c r="C158" s="155"/>
      <c r="D158" s="156"/>
      <c r="E158" s="5"/>
      <c r="F158" s="4"/>
      <c r="G158" s="4"/>
      <c r="H158" s="4"/>
      <c r="I158" s="4"/>
      <c r="J158" s="55">
        <f t="shared" si="25"/>
        <v>0</v>
      </c>
      <c r="K158" s="151"/>
      <c r="L158" s="152"/>
      <c r="M158" s="152"/>
      <c r="N158" s="152"/>
      <c r="O158" s="152"/>
      <c r="P158" s="152"/>
      <c r="Q158" s="153"/>
      <c r="R158" s="6"/>
      <c r="S158" s="4"/>
      <c r="T158" s="119"/>
      <c r="U158" s="109"/>
      <c r="V158" s="107">
        <f t="shared" si="24"/>
        <v>0</v>
      </c>
    </row>
    <row r="159" spans="1:22" ht="33.75" customHeight="1">
      <c r="A159" s="108">
        <v>127</v>
      </c>
      <c r="B159" s="154"/>
      <c r="C159" s="155"/>
      <c r="D159" s="156"/>
      <c r="E159" s="5"/>
      <c r="F159" s="4"/>
      <c r="G159" s="4"/>
      <c r="H159" s="4"/>
      <c r="I159" s="4"/>
      <c r="J159" s="55">
        <f t="shared" si="25"/>
        <v>0</v>
      </c>
      <c r="K159" s="151"/>
      <c r="L159" s="152"/>
      <c r="M159" s="152"/>
      <c r="N159" s="152"/>
      <c r="O159" s="152"/>
      <c r="P159" s="152"/>
      <c r="Q159" s="153"/>
      <c r="R159" s="6"/>
      <c r="S159" s="4"/>
      <c r="T159" s="119"/>
      <c r="U159" s="109"/>
      <c r="V159" s="107">
        <f t="shared" si="24"/>
        <v>0</v>
      </c>
    </row>
    <row r="160" spans="1:22" ht="33.75" customHeight="1">
      <c r="A160" s="108">
        <v>128</v>
      </c>
      <c r="B160" s="154"/>
      <c r="C160" s="155"/>
      <c r="D160" s="156"/>
      <c r="E160" s="5"/>
      <c r="F160" s="4"/>
      <c r="G160" s="4"/>
      <c r="H160" s="4"/>
      <c r="I160" s="4"/>
      <c r="J160" s="55">
        <f t="shared" si="25"/>
        <v>0</v>
      </c>
      <c r="K160" s="151"/>
      <c r="L160" s="152"/>
      <c r="M160" s="152"/>
      <c r="N160" s="152"/>
      <c r="O160" s="152"/>
      <c r="P160" s="152"/>
      <c r="Q160" s="153"/>
      <c r="R160" s="6"/>
      <c r="S160" s="4"/>
      <c r="T160" s="119"/>
      <c r="U160" s="109"/>
      <c r="V160" s="107">
        <f t="shared" si="24"/>
        <v>0</v>
      </c>
    </row>
    <row r="161" spans="1:22" ht="33.75" customHeight="1">
      <c r="A161" s="108">
        <v>129</v>
      </c>
      <c r="B161" s="154"/>
      <c r="C161" s="155"/>
      <c r="D161" s="156"/>
      <c r="E161" s="5"/>
      <c r="F161" s="4"/>
      <c r="G161" s="4"/>
      <c r="H161" s="4"/>
      <c r="I161" s="4"/>
      <c r="J161" s="55">
        <f t="shared" si="25"/>
        <v>0</v>
      </c>
      <c r="K161" s="151"/>
      <c r="L161" s="152"/>
      <c r="M161" s="152"/>
      <c r="N161" s="152"/>
      <c r="O161" s="152"/>
      <c r="P161" s="152"/>
      <c r="Q161" s="153"/>
      <c r="R161" s="6"/>
      <c r="S161" s="4"/>
      <c r="T161" s="119"/>
      <c r="U161" s="109"/>
      <c r="V161" s="107">
        <f t="shared" ref="V161:V224" si="26">MAX(F161:I161)</f>
        <v>0</v>
      </c>
    </row>
    <row r="162" spans="1:22" ht="33.75" customHeight="1">
      <c r="A162" s="108">
        <v>130</v>
      </c>
      <c r="B162" s="154"/>
      <c r="C162" s="155"/>
      <c r="D162" s="156"/>
      <c r="E162" s="5"/>
      <c r="F162" s="4"/>
      <c r="G162" s="4"/>
      <c r="H162" s="4"/>
      <c r="I162" s="4"/>
      <c r="J162" s="55">
        <f t="shared" ref="J162:J225" si="27">COUNT(F162:I162)</f>
        <v>0</v>
      </c>
      <c r="K162" s="151"/>
      <c r="L162" s="152"/>
      <c r="M162" s="152"/>
      <c r="N162" s="152"/>
      <c r="O162" s="152"/>
      <c r="P162" s="152"/>
      <c r="Q162" s="153"/>
      <c r="R162" s="6"/>
      <c r="S162" s="4"/>
      <c r="T162" s="119"/>
      <c r="U162" s="109"/>
      <c r="V162" s="107">
        <f t="shared" si="26"/>
        <v>0</v>
      </c>
    </row>
    <row r="163" spans="1:22" ht="33.75" customHeight="1">
      <c r="A163" s="108">
        <v>131</v>
      </c>
      <c r="B163" s="154"/>
      <c r="C163" s="155"/>
      <c r="D163" s="156"/>
      <c r="E163" s="5"/>
      <c r="F163" s="4"/>
      <c r="G163" s="4"/>
      <c r="H163" s="4"/>
      <c r="I163" s="4"/>
      <c r="J163" s="55">
        <f t="shared" si="27"/>
        <v>0</v>
      </c>
      <c r="K163" s="151"/>
      <c r="L163" s="152"/>
      <c r="M163" s="152"/>
      <c r="N163" s="152"/>
      <c r="O163" s="152"/>
      <c r="P163" s="152"/>
      <c r="Q163" s="153"/>
      <c r="R163" s="6"/>
      <c r="S163" s="4"/>
      <c r="T163" s="119"/>
      <c r="U163" s="109"/>
      <c r="V163" s="107">
        <f t="shared" si="26"/>
        <v>0</v>
      </c>
    </row>
    <row r="164" spans="1:22" ht="33.75" customHeight="1">
      <c r="A164" s="108">
        <v>132</v>
      </c>
      <c r="B164" s="154"/>
      <c r="C164" s="155"/>
      <c r="D164" s="156"/>
      <c r="E164" s="5"/>
      <c r="F164" s="4"/>
      <c r="G164" s="4"/>
      <c r="H164" s="4"/>
      <c r="I164" s="4"/>
      <c r="J164" s="55">
        <f t="shared" si="27"/>
        <v>0</v>
      </c>
      <c r="K164" s="151"/>
      <c r="L164" s="152"/>
      <c r="M164" s="152"/>
      <c r="N164" s="152"/>
      <c r="O164" s="152"/>
      <c r="P164" s="152"/>
      <c r="Q164" s="153"/>
      <c r="R164" s="6"/>
      <c r="S164" s="4"/>
      <c r="T164" s="119"/>
      <c r="U164" s="109"/>
      <c r="V164" s="107">
        <f t="shared" si="26"/>
        <v>0</v>
      </c>
    </row>
    <row r="165" spans="1:22" ht="33.75" customHeight="1">
      <c r="A165" s="108">
        <v>133</v>
      </c>
      <c r="B165" s="154"/>
      <c r="C165" s="155"/>
      <c r="D165" s="156"/>
      <c r="E165" s="5"/>
      <c r="F165" s="4"/>
      <c r="G165" s="4"/>
      <c r="H165" s="4"/>
      <c r="I165" s="4"/>
      <c r="J165" s="55">
        <f t="shared" si="27"/>
        <v>0</v>
      </c>
      <c r="K165" s="151"/>
      <c r="L165" s="152"/>
      <c r="M165" s="152"/>
      <c r="N165" s="152"/>
      <c r="O165" s="152"/>
      <c r="P165" s="152"/>
      <c r="Q165" s="153"/>
      <c r="R165" s="6"/>
      <c r="S165" s="4"/>
      <c r="T165" s="119"/>
      <c r="U165" s="109"/>
      <c r="V165" s="107">
        <f t="shared" si="26"/>
        <v>0</v>
      </c>
    </row>
    <row r="166" spans="1:22" ht="33.75" customHeight="1">
      <c r="A166" s="108">
        <v>134</v>
      </c>
      <c r="B166" s="154"/>
      <c r="C166" s="155"/>
      <c r="D166" s="156"/>
      <c r="E166" s="5"/>
      <c r="F166" s="4"/>
      <c r="G166" s="4"/>
      <c r="H166" s="4"/>
      <c r="I166" s="4"/>
      <c r="J166" s="55">
        <f t="shared" si="27"/>
        <v>0</v>
      </c>
      <c r="K166" s="151"/>
      <c r="L166" s="152"/>
      <c r="M166" s="152"/>
      <c r="N166" s="152"/>
      <c r="O166" s="152"/>
      <c r="P166" s="152"/>
      <c r="Q166" s="153"/>
      <c r="R166" s="6"/>
      <c r="S166" s="4"/>
      <c r="T166" s="119"/>
      <c r="U166" s="109"/>
      <c r="V166" s="107">
        <f t="shared" si="26"/>
        <v>0</v>
      </c>
    </row>
    <row r="167" spans="1:22" ht="33.75" customHeight="1">
      <c r="A167" s="108">
        <v>135</v>
      </c>
      <c r="B167" s="154"/>
      <c r="C167" s="155"/>
      <c r="D167" s="156"/>
      <c r="E167" s="5"/>
      <c r="F167" s="4"/>
      <c r="G167" s="4"/>
      <c r="H167" s="4"/>
      <c r="I167" s="4"/>
      <c r="J167" s="55">
        <f t="shared" si="27"/>
        <v>0</v>
      </c>
      <c r="K167" s="151"/>
      <c r="L167" s="152"/>
      <c r="M167" s="152"/>
      <c r="N167" s="152"/>
      <c r="O167" s="152"/>
      <c r="P167" s="152"/>
      <c r="Q167" s="153"/>
      <c r="R167" s="6"/>
      <c r="S167" s="4"/>
      <c r="T167" s="119"/>
      <c r="U167" s="109"/>
      <c r="V167" s="107">
        <f t="shared" si="26"/>
        <v>0</v>
      </c>
    </row>
    <row r="168" spans="1:22" ht="33.75" customHeight="1">
      <c r="A168" s="108">
        <v>136</v>
      </c>
      <c r="B168" s="154"/>
      <c r="C168" s="155"/>
      <c r="D168" s="156"/>
      <c r="E168" s="5"/>
      <c r="F168" s="4"/>
      <c r="G168" s="4"/>
      <c r="H168" s="4"/>
      <c r="I168" s="4"/>
      <c r="J168" s="55">
        <f t="shared" si="27"/>
        <v>0</v>
      </c>
      <c r="K168" s="151"/>
      <c r="L168" s="152"/>
      <c r="M168" s="152"/>
      <c r="N168" s="152"/>
      <c r="O168" s="152"/>
      <c r="P168" s="152"/>
      <c r="Q168" s="153"/>
      <c r="R168" s="6"/>
      <c r="S168" s="4"/>
      <c r="T168" s="119"/>
      <c r="U168" s="109"/>
      <c r="V168" s="107">
        <f t="shared" si="26"/>
        <v>0</v>
      </c>
    </row>
    <row r="169" spans="1:22" ht="33.75" customHeight="1">
      <c r="A169" s="108">
        <v>137</v>
      </c>
      <c r="B169" s="154"/>
      <c r="C169" s="155"/>
      <c r="D169" s="156"/>
      <c r="E169" s="5"/>
      <c r="F169" s="4"/>
      <c r="G169" s="4"/>
      <c r="H169" s="4"/>
      <c r="I169" s="4"/>
      <c r="J169" s="55">
        <f t="shared" si="27"/>
        <v>0</v>
      </c>
      <c r="K169" s="151"/>
      <c r="L169" s="152"/>
      <c r="M169" s="152"/>
      <c r="N169" s="152"/>
      <c r="O169" s="152"/>
      <c r="P169" s="152"/>
      <c r="Q169" s="153"/>
      <c r="R169" s="6"/>
      <c r="S169" s="4"/>
      <c r="T169" s="119"/>
      <c r="U169" s="109"/>
      <c r="V169" s="107">
        <f t="shared" si="26"/>
        <v>0</v>
      </c>
    </row>
    <row r="170" spans="1:22" ht="33.75" customHeight="1">
      <c r="A170" s="108">
        <v>138</v>
      </c>
      <c r="B170" s="154"/>
      <c r="C170" s="155"/>
      <c r="D170" s="156"/>
      <c r="E170" s="5"/>
      <c r="F170" s="4"/>
      <c r="G170" s="4"/>
      <c r="H170" s="4"/>
      <c r="I170" s="4"/>
      <c r="J170" s="55">
        <f t="shared" si="27"/>
        <v>0</v>
      </c>
      <c r="K170" s="151"/>
      <c r="L170" s="152"/>
      <c r="M170" s="152"/>
      <c r="N170" s="152"/>
      <c r="O170" s="152"/>
      <c r="P170" s="152"/>
      <c r="Q170" s="153"/>
      <c r="R170" s="6"/>
      <c r="S170" s="4"/>
      <c r="T170" s="119" t="b">
        <v>0</v>
      </c>
      <c r="U170" s="109"/>
      <c r="V170" s="107">
        <f t="shared" si="26"/>
        <v>0</v>
      </c>
    </row>
    <row r="171" spans="1:22" ht="33.75" customHeight="1">
      <c r="A171" s="108">
        <v>139</v>
      </c>
      <c r="B171" s="154"/>
      <c r="C171" s="155"/>
      <c r="D171" s="156"/>
      <c r="E171" s="5"/>
      <c r="F171" s="4"/>
      <c r="G171" s="4"/>
      <c r="H171" s="4"/>
      <c r="I171" s="4"/>
      <c r="J171" s="55">
        <f t="shared" si="27"/>
        <v>0</v>
      </c>
      <c r="K171" s="151"/>
      <c r="L171" s="152"/>
      <c r="M171" s="152"/>
      <c r="N171" s="152"/>
      <c r="O171" s="152"/>
      <c r="P171" s="152"/>
      <c r="Q171" s="153"/>
      <c r="R171" s="6"/>
      <c r="S171" s="4"/>
      <c r="T171" s="119" t="b">
        <v>0</v>
      </c>
      <c r="U171" s="109"/>
      <c r="V171" s="107">
        <f t="shared" si="26"/>
        <v>0</v>
      </c>
    </row>
    <row r="172" spans="1:22" ht="33.75" customHeight="1">
      <c r="A172" s="108">
        <v>140</v>
      </c>
      <c r="B172" s="154"/>
      <c r="C172" s="155"/>
      <c r="D172" s="156"/>
      <c r="E172" s="5"/>
      <c r="F172" s="4"/>
      <c r="G172" s="4"/>
      <c r="H172" s="4"/>
      <c r="I172" s="4"/>
      <c r="J172" s="55">
        <f t="shared" si="27"/>
        <v>0</v>
      </c>
      <c r="K172" s="151"/>
      <c r="L172" s="152"/>
      <c r="M172" s="152"/>
      <c r="N172" s="152"/>
      <c r="O172" s="152"/>
      <c r="P172" s="152"/>
      <c r="Q172" s="153"/>
      <c r="R172" s="6"/>
      <c r="S172" s="4"/>
      <c r="T172" s="119"/>
      <c r="U172" s="109"/>
      <c r="V172" s="107">
        <f t="shared" si="26"/>
        <v>0</v>
      </c>
    </row>
    <row r="173" spans="1:22" ht="33.75" customHeight="1">
      <c r="A173" s="108">
        <v>141</v>
      </c>
      <c r="B173" s="154"/>
      <c r="C173" s="155"/>
      <c r="D173" s="156"/>
      <c r="E173" s="5"/>
      <c r="F173" s="4"/>
      <c r="G173" s="4"/>
      <c r="H173" s="4"/>
      <c r="I173" s="4"/>
      <c r="J173" s="55">
        <f t="shared" si="27"/>
        <v>0</v>
      </c>
      <c r="K173" s="151"/>
      <c r="L173" s="152"/>
      <c r="M173" s="152"/>
      <c r="N173" s="152"/>
      <c r="O173" s="152"/>
      <c r="P173" s="152"/>
      <c r="Q173" s="153"/>
      <c r="R173" s="6"/>
      <c r="S173" s="4"/>
      <c r="T173" s="119"/>
      <c r="U173" s="109"/>
      <c r="V173" s="107">
        <f t="shared" si="26"/>
        <v>0</v>
      </c>
    </row>
    <row r="174" spans="1:22" ht="33.75" customHeight="1">
      <c r="A174" s="108">
        <v>142</v>
      </c>
      <c r="B174" s="154"/>
      <c r="C174" s="155"/>
      <c r="D174" s="156"/>
      <c r="E174" s="5"/>
      <c r="F174" s="4"/>
      <c r="G174" s="4"/>
      <c r="H174" s="4"/>
      <c r="I174" s="4"/>
      <c r="J174" s="55">
        <f t="shared" si="27"/>
        <v>0</v>
      </c>
      <c r="K174" s="151"/>
      <c r="L174" s="152"/>
      <c r="M174" s="152"/>
      <c r="N174" s="152"/>
      <c r="O174" s="152"/>
      <c r="P174" s="152"/>
      <c r="Q174" s="153"/>
      <c r="R174" s="6"/>
      <c r="S174" s="4"/>
      <c r="T174" s="119"/>
      <c r="U174" s="109"/>
      <c r="V174" s="107">
        <f t="shared" si="26"/>
        <v>0</v>
      </c>
    </row>
    <row r="175" spans="1:22" ht="33.75" customHeight="1">
      <c r="A175" s="108">
        <v>143</v>
      </c>
      <c r="B175" s="154"/>
      <c r="C175" s="155"/>
      <c r="D175" s="156"/>
      <c r="E175" s="5"/>
      <c r="F175" s="4"/>
      <c r="G175" s="4"/>
      <c r="H175" s="4"/>
      <c r="I175" s="4"/>
      <c r="J175" s="55">
        <f t="shared" si="27"/>
        <v>0</v>
      </c>
      <c r="K175" s="151"/>
      <c r="L175" s="152"/>
      <c r="M175" s="152"/>
      <c r="N175" s="152"/>
      <c r="O175" s="152"/>
      <c r="P175" s="152"/>
      <c r="Q175" s="153"/>
      <c r="R175" s="6"/>
      <c r="S175" s="4"/>
      <c r="T175" s="119"/>
      <c r="U175" s="109"/>
      <c r="V175" s="107">
        <f t="shared" si="26"/>
        <v>0</v>
      </c>
    </row>
    <row r="176" spans="1:22" ht="33.75" customHeight="1">
      <c r="A176" s="108">
        <v>144</v>
      </c>
      <c r="B176" s="154"/>
      <c r="C176" s="155"/>
      <c r="D176" s="156"/>
      <c r="E176" s="5"/>
      <c r="F176" s="4"/>
      <c r="G176" s="4"/>
      <c r="H176" s="4"/>
      <c r="I176" s="4"/>
      <c r="J176" s="55">
        <f t="shared" si="27"/>
        <v>0</v>
      </c>
      <c r="K176" s="151"/>
      <c r="L176" s="152"/>
      <c r="M176" s="152"/>
      <c r="N176" s="152"/>
      <c r="O176" s="152"/>
      <c r="P176" s="152"/>
      <c r="Q176" s="153"/>
      <c r="R176" s="6"/>
      <c r="S176" s="4"/>
      <c r="T176" s="119"/>
      <c r="U176" s="109"/>
      <c r="V176" s="107">
        <f t="shared" si="26"/>
        <v>0</v>
      </c>
    </row>
    <row r="177" spans="1:22" ht="33.75" customHeight="1">
      <c r="A177" s="108">
        <v>145</v>
      </c>
      <c r="B177" s="154"/>
      <c r="C177" s="155"/>
      <c r="D177" s="156"/>
      <c r="E177" s="5"/>
      <c r="F177" s="4"/>
      <c r="G177" s="4"/>
      <c r="H177" s="4"/>
      <c r="I177" s="4"/>
      <c r="J177" s="55">
        <f t="shared" si="27"/>
        <v>0</v>
      </c>
      <c r="K177" s="151"/>
      <c r="L177" s="152"/>
      <c r="M177" s="152"/>
      <c r="N177" s="152"/>
      <c r="O177" s="152"/>
      <c r="P177" s="152"/>
      <c r="Q177" s="153"/>
      <c r="R177" s="6"/>
      <c r="S177" s="4"/>
      <c r="T177" s="119"/>
      <c r="U177" s="109"/>
      <c r="V177" s="107">
        <f t="shared" si="26"/>
        <v>0</v>
      </c>
    </row>
    <row r="178" spans="1:22" ht="33.75" customHeight="1">
      <c r="A178" s="108">
        <v>146</v>
      </c>
      <c r="B178" s="154"/>
      <c r="C178" s="155"/>
      <c r="D178" s="156"/>
      <c r="E178" s="5"/>
      <c r="F178" s="4"/>
      <c r="G178" s="4"/>
      <c r="H178" s="4"/>
      <c r="I178" s="4"/>
      <c r="J178" s="55">
        <f t="shared" si="27"/>
        <v>0</v>
      </c>
      <c r="K178" s="151"/>
      <c r="L178" s="152"/>
      <c r="M178" s="152"/>
      <c r="N178" s="152"/>
      <c r="O178" s="152"/>
      <c r="P178" s="152"/>
      <c r="Q178" s="153"/>
      <c r="R178" s="6"/>
      <c r="S178" s="4"/>
      <c r="T178" s="119"/>
      <c r="U178" s="109"/>
      <c r="V178" s="107">
        <f t="shared" si="26"/>
        <v>0</v>
      </c>
    </row>
    <row r="179" spans="1:22" ht="33.75" customHeight="1">
      <c r="A179" s="108">
        <v>147</v>
      </c>
      <c r="B179" s="154"/>
      <c r="C179" s="155"/>
      <c r="D179" s="156"/>
      <c r="E179" s="5"/>
      <c r="F179" s="4"/>
      <c r="G179" s="4"/>
      <c r="H179" s="4"/>
      <c r="I179" s="4"/>
      <c r="J179" s="55">
        <f t="shared" si="27"/>
        <v>0</v>
      </c>
      <c r="K179" s="151"/>
      <c r="L179" s="152"/>
      <c r="M179" s="152"/>
      <c r="N179" s="152"/>
      <c r="O179" s="152"/>
      <c r="P179" s="152"/>
      <c r="Q179" s="153"/>
      <c r="R179" s="6"/>
      <c r="S179" s="4"/>
      <c r="T179" s="119"/>
      <c r="U179" s="109"/>
      <c r="V179" s="107">
        <f t="shared" si="26"/>
        <v>0</v>
      </c>
    </row>
    <row r="180" spans="1:22" ht="33.75" customHeight="1">
      <c r="A180" s="108">
        <v>148</v>
      </c>
      <c r="B180" s="154"/>
      <c r="C180" s="155"/>
      <c r="D180" s="156"/>
      <c r="E180" s="5"/>
      <c r="F180" s="4"/>
      <c r="G180" s="4"/>
      <c r="H180" s="4"/>
      <c r="I180" s="4"/>
      <c r="J180" s="55">
        <f t="shared" si="27"/>
        <v>0</v>
      </c>
      <c r="K180" s="151"/>
      <c r="L180" s="152"/>
      <c r="M180" s="152"/>
      <c r="N180" s="152"/>
      <c r="O180" s="152"/>
      <c r="P180" s="152"/>
      <c r="Q180" s="153"/>
      <c r="R180" s="6"/>
      <c r="S180" s="4"/>
      <c r="T180" s="119"/>
      <c r="U180" s="109"/>
      <c r="V180" s="107">
        <f t="shared" si="26"/>
        <v>0</v>
      </c>
    </row>
    <row r="181" spans="1:22" ht="33.75" customHeight="1">
      <c r="A181" s="108">
        <v>149</v>
      </c>
      <c r="B181" s="154"/>
      <c r="C181" s="155"/>
      <c r="D181" s="156"/>
      <c r="E181" s="5"/>
      <c r="F181" s="4"/>
      <c r="G181" s="4"/>
      <c r="H181" s="4"/>
      <c r="I181" s="4"/>
      <c r="J181" s="55">
        <f t="shared" si="27"/>
        <v>0</v>
      </c>
      <c r="K181" s="151"/>
      <c r="L181" s="152"/>
      <c r="M181" s="152"/>
      <c r="N181" s="152"/>
      <c r="O181" s="152"/>
      <c r="P181" s="152"/>
      <c r="Q181" s="153"/>
      <c r="R181" s="6"/>
      <c r="S181" s="4"/>
      <c r="T181" s="119"/>
      <c r="U181" s="109"/>
      <c r="V181" s="107">
        <f t="shared" si="26"/>
        <v>0</v>
      </c>
    </row>
    <row r="182" spans="1:22" ht="33.75" customHeight="1">
      <c r="A182" s="108">
        <v>150</v>
      </c>
      <c r="B182" s="154"/>
      <c r="C182" s="155"/>
      <c r="D182" s="156"/>
      <c r="E182" s="5"/>
      <c r="F182" s="4"/>
      <c r="G182" s="4"/>
      <c r="H182" s="4"/>
      <c r="I182" s="4"/>
      <c r="J182" s="55">
        <f t="shared" si="27"/>
        <v>0</v>
      </c>
      <c r="K182" s="151"/>
      <c r="L182" s="152"/>
      <c r="M182" s="152"/>
      <c r="N182" s="152"/>
      <c r="O182" s="152"/>
      <c r="P182" s="152"/>
      <c r="Q182" s="153"/>
      <c r="R182" s="6"/>
      <c r="S182" s="4"/>
      <c r="T182" s="119"/>
      <c r="U182" s="109"/>
      <c r="V182" s="107">
        <f t="shared" si="26"/>
        <v>0</v>
      </c>
    </row>
    <row r="183" spans="1:22" ht="33.75" customHeight="1">
      <c r="A183" s="108">
        <v>151</v>
      </c>
      <c r="B183" s="154"/>
      <c r="C183" s="155"/>
      <c r="D183" s="156"/>
      <c r="E183" s="5"/>
      <c r="F183" s="4"/>
      <c r="G183" s="4"/>
      <c r="H183" s="4"/>
      <c r="I183" s="4"/>
      <c r="J183" s="55">
        <f t="shared" si="27"/>
        <v>0</v>
      </c>
      <c r="K183" s="151"/>
      <c r="L183" s="152"/>
      <c r="M183" s="152"/>
      <c r="N183" s="152"/>
      <c r="O183" s="152"/>
      <c r="P183" s="152"/>
      <c r="Q183" s="153"/>
      <c r="R183" s="6"/>
      <c r="S183" s="4"/>
      <c r="T183" s="119"/>
      <c r="U183" s="109"/>
      <c r="V183" s="107">
        <f t="shared" si="26"/>
        <v>0</v>
      </c>
    </row>
    <row r="184" spans="1:22" ht="33.75" customHeight="1">
      <c r="A184" s="108">
        <v>152</v>
      </c>
      <c r="B184" s="154"/>
      <c r="C184" s="155"/>
      <c r="D184" s="156"/>
      <c r="E184" s="5"/>
      <c r="F184" s="4"/>
      <c r="G184" s="4"/>
      <c r="H184" s="4"/>
      <c r="I184" s="4"/>
      <c r="J184" s="55">
        <f t="shared" si="27"/>
        <v>0</v>
      </c>
      <c r="K184" s="151"/>
      <c r="L184" s="152"/>
      <c r="M184" s="152"/>
      <c r="N184" s="152"/>
      <c r="O184" s="152"/>
      <c r="P184" s="152"/>
      <c r="Q184" s="153"/>
      <c r="R184" s="6"/>
      <c r="S184" s="4"/>
      <c r="T184" s="119"/>
      <c r="U184" s="109"/>
      <c r="V184" s="107">
        <f t="shared" si="26"/>
        <v>0</v>
      </c>
    </row>
    <row r="185" spans="1:22" ht="33.75" customHeight="1">
      <c r="A185" s="108">
        <v>153</v>
      </c>
      <c r="B185" s="154"/>
      <c r="C185" s="155"/>
      <c r="D185" s="156"/>
      <c r="E185" s="5"/>
      <c r="F185" s="4"/>
      <c r="G185" s="4"/>
      <c r="H185" s="4"/>
      <c r="I185" s="4"/>
      <c r="J185" s="55">
        <f t="shared" si="27"/>
        <v>0</v>
      </c>
      <c r="K185" s="151"/>
      <c r="L185" s="152"/>
      <c r="M185" s="152"/>
      <c r="N185" s="152"/>
      <c r="O185" s="152"/>
      <c r="P185" s="152"/>
      <c r="Q185" s="153"/>
      <c r="R185" s="6"/>
      <c r="S185" s="4"/>
      <c r="T185" s="119"/>
      <c r="U185" s="109"/>
      <c r="V185" s="107">
        <f t="shared" si="26"/>
        <v>0</v>
      </c>
    </row>
    <row r="186" spans="1:22" ht="33.75" customHeight="1">
      <c r="A186" s="108">
        <v>154</v>
      </c>
      <c r="B186" s="154"/>
      <c r="C186" s="155"/>
      <c r="D186" s="156"/>
      <c r="E186" s="5"/>
      <c r="F186" s="4"/>
      <c r="G186" s="4"/>
      <c r="H186" s="4"/>
      <c r="I186" s="4"/>
      <c r="J186" s="55">
        <f t="shared" si="27"/>
        <v>0</v>
      </c>
      <c r="K186" s="151"/>
      <c r="L186" s="152"/>
      <c r="M186" s="152"/>
      <c r="N186" s="152"/>
      <c r="O186" s="152"/>
      <c r="P186" s="152"/>
      <c r="Q186" s="153"/>
      <c r="R186" s="6"/>
      <c r="S186" s="4"/>
      <c r="T186" s="119"/>
      <c r="U186" s="109"/>
      <c r="V186" s="107">
        <f t="shared" si="26"/>
        <v>0</v>
      </c>
    </row>
    <row r="187" spans="1:22" ht="33.75" customHeight="1">
      <c r="A187" s="108">
        <v>155</v>
      </c>
      <c r="B187" s="154"/>
      <c r="C187" s="155"/>
      <c r="D187" s="156"/>
      <c r="E187" s="5"/>
      <c r="F187" s="4"/>
      <c r="G187" s="4"/>
      <c r="H187" s="4"/>
      <c r="I187" s="4"/>
      <c r="J187" s="55">
        <f t="shared" si="27"/>
        <v>0</v>
      </c>
      <c r="K187" s="151"/>
      <c r="L187" s="152"/>
      <c r="M187" s="152"/>
      <c r="N187" s="152"/>
      <c r="O187" s="152"/>
      <c r="P187" s="152"/>
      <c r="Q187" s="153"/>
      <c r="R187" s="6"/>
      <c r="S187" s="4"/>
      <c r="T187" s="119"/>
      <c r="U187" s="109"/>
      <c r="V187" s="107">
        <f t="shared" si="26"/>
        <v>0</v>
      </c>
    </row>
    <row r="188" spans="1:22" ht="33.75" customHeight="1">
      <c r="A188" s="108">
        <v>156</v>
      </c>
      <c r="B188" s="154"/>
      <c r="C188" s="155"/>
      <c r="D188" s="156"/>
      <c r="E188" s="5"/>
      <c r="F188" s="4"/>
      <c r="G188" s="4"/>
      <c r="H188" s="4"/>
      <c r="I188" s="4"/>
      <c r="J188" s="55">
        <f t="shared" si="27"/>
        <v>0</v>
      </c>
      <c r="K188" s="151"/>
      <c r="L188" s="152"/>
      <c r="M188" s="152"/>
      <c r="N188" s="152"/>
      <c r="O188" s="152"/>
      <c r="P188" s="152"/>
      <c r="Q188" s="153"/>
      <c r="R188" s="6"/>
      <c r="S188" s="4"/>
      <c r="T188" s="119"/>
      <c r="U188" s="109"/>
      <c r="V188" s="107">
        <f t="shared" si="26"/>
        <v>0</v>
      </c>
    </row>
    <row r="189" spans="1:22" ht="33.75" customHeight="1">
      <c r="A189" s="108">
        <v>157</v>
      </c>
      <c r="B189" s="154"/>
      <c r="C189" s="155"/>
      <c r="D189" s="156"/>
      <c r="E189" s="5"/>
      <c r="F189" s="4"/>
      <c r="G189" s="4"/>
      <c r="H189" s="4"/>
      <c r="I189" s="4"/>
      <c r="J189" s="55">
        <f t="shared" si="27"/>
        <v>0</v>
      </c>
      <c r="K189" s="151"/>
      <c r="L189" s="152"/>
      <c r="M189" s="152"/>
      <c r="N189" s="152"/>
      <c r="O189" s="152"/>
      <c r="P189" s="152"/>
      <c r="Q189" s="153"/>
      <c r="R189" s="6"/>
      <c r="S189" s="4"/>
      <c r="T189" s="119"/>
      <c r="U189" s="109"/>
      <c r="V189" s="107">
        <f t="shared" si="26"/>
        <v>0</v>
      </c>
    </row>
    <row r="190" spans="1:22" ht="33.75" customHeight="1">
      <c r="A190" s="108">
        <v>158</v>
      </c>
      <c r="B190" s="154"/>
      <c r="C190" s="155"/>
      <c r="D190" s="156"/>
      <c r="E190" s="5"/>
      <c r="F190" s="4"/>
      <c r="G190" s="4"/>
      <c r="H190" s="4"/>
      <c r="I190" s="4"/>
      <c r="J190" s="55">
        <f t="shared" si="27"/>
        <v>0</v>
      </c>
      <c r="K190" s="151"/>
      <c r="L190" s="152"/>
      <c r="M190" s="152"/>
      <c r="N190" s="152"/>
      <c r="O190" s="152"/>
      <c r="P190" s="152"/>
      <c r="Q190" s="153"/>
      <c r="R190" s="6"/>
      <c r="S190" s="4"/>
      <c r="T190" s="119"/>
      <c r="U190" s="109"/>
      <c r="V190" s="107">
        <f t="shared" si="26"/>
        <v>0</v>
      </c>
    </row>
    <row r="191" spans="1:22" ht="33.75" customHeight="1">
      <c r="A191" s="108">
        <v>159</v>
      </c>
      <c r="B191" s="154"/>
      <c r="C191" s="155"/>
      <c r="D191" s="156"/>
      <c r="E191" s="5"/>
      <c r="F191" s="4"/>
      <c r="G191" s="4"/>
      <c r="H191" s="4"/>
      <c r="I191" s="4"/>
      <c r="J191" s="55">
        <f t="shared" si="27"/>
        <v>0</v>
      </c>
      <c r="K191" s="151"/>
      <c r="L191" s="152"/>
      <c r="M191" s="152"/>
      <c r="N191" s="152"/>
      <c r="O191" s="152"/>
      <c r="P191" s="152"/>
      <c r="Q191" s="153"/>
      <c r="R191" s="6"/>
      <c r="S191" s="4"/>
      <c r="T191" s="119"/>
      <c r="U191" s="109"/>
      <c r="V191" s="107">
        <f t="shared" si="26"/>
        <v>0</v>
      </c>
    </row>
    <row r="192" spans="1:22" ht="33.75" customHeight="1">
      <c r="A192" s="108">
        <v>160</v>
      </c>
      <c r="B192" s="154"/>
      <c r="C192" s="155"/>
      <c r="D192" s="156"/>
      <c r="E192" s="5"/>
      <c r="F192" s="4"/>
      <c r="G192" s="4"/>
      <c r="H192" s="4"/>
      <c r="I192" s="4"/>
      <c r="J192" s="55">
        <f t="shared" si="27"/>
        <v>0</v>
      </c>
      <c r="K192" s="151"/>
      <c r="L192" s="152"/>
      <c r="M192" s="152"/>
      <c r="N192" s="152"/>
      <c r="O192" s="152"/>
      <c r="P192" s="152"/>
      <c r="Q192" s="153"/>
      <c r="R192" s="6"/>
      <c r="S192" s="4"/>
      <c r="T192" s="119"/>
      <c r="U192" s="109"/>
      <c r="V192" s="107">
        <f t="shared" si="26"/>
        <v>0</v>
      </c>
    </row>
    <row r="193" spans="1:22" ht="33.75" customHeight="1">
      <c r="A193" s="108">
        <v>161</v>
      </c>
      <c r="B193" s="154"/>
      <c r="C193" s="155"/>
      <c r="D193" s="156"/>
      <c r="E193" s="5"/>
      <c r="F193" s="4"/>
      <c r="G193" s="4"/>
      <c r="H193" s="4"/>
      <c r="I193" s="4"/>
      <c r="J193" s="55">
        <f t="shared" si="27"/>
        <v>0</v>
      </c>
      <c r="K193" s="151"/>
      <c r="L193" s="152"/>
      <c r="M193" s="152"/>
      <c r="N193" s="152"/>
      <c r="O193" s="152"/>
      <c r="P193" s="152"/>
      <c r="Q193" s="153"/>
      <c r="R193" s="6"/>
      <c r="S193" s="4"/>
      <c r="T193" s="119"/>
      <c r="U193" s="109"/>
      <c r="V193" s="107">
        <f t="shared" si="26"/>
        <v>0</v>
      </c>
    </row>
    <row r="194" spans="1:22" ht="33.75" customHeight="1">
      <c r="A194" s="108">
        <v>162</v>
      </c>
      <c r="B194" s="154"/>
      <c r="C194" s="155"/>
      <c r="D194" s="156"/>
      <c r="E194" s="5"/>
      <c r="F194" s="4"/>
      <c r="G194" s="4"/>
      <c r="H194" s="4"/>
      <c r="I194" s="4"/>
      <c r="J194" s="55">
        <f t="shared" si="27"/>
        <v>0</v>
      </c>
      <c r="K194" s="151"/>
      <c r="L194" s="152"/>
      <c r="M194" s="152"/>
      <c r="N194" s="152"/>
      <c r="O194" s="152"/>
      <c r="P194" s="152"/>
      <c r="Q194" s="153"/>
      <c r="R194" s="6"/>
      <c r="S194" s="4"/>
      <c r="T194" s="119"/>
      <c r="U194" s="109"/>
      <c r="V194" s="107">
        <f t="shared" si="26"/>
        <v>0</v>
      </c>
    </row>
    <row r="195" spans="1:22" ht="33.75" customHeight="1">
      <c r="A195" s="108">
        <v>163</v>
      </c>
      <c r="B195" s="154"/>
      <c r="C195" s="155"/>
      <c r="D195" s="156"/>
      <c r="E195" s="5"/>
      <c r="F195" s="4"/>
      <c r="G195" s="4"/>
      <c r="H195" s="4"/>
      <c r="I195" s="4"/>
      <c r="J195" s="55">
        <f t="shared" si="27"/>
        <v>0</v>
      </c>
      <c r="K195" s="151"/>
      <c r="L195" s="152"/>
      <c r="M195" s="152"/>
      <c r="N195" s="152"/>
      <c r="O195" s="152"/>
      <c r="P195" s="152"/>
      <c r="Q195" s="153"/>
      <c r="R195" s="6"/>
      <c r="S195" s="4"/>
      <c r="T195" s="119"/>
      <c r="U195" s="109"/>
      <c r="V195" s="107">
        <f t="shared" si="26"/>
        <v>0</v>
      </c>
    </row>
    <row r="196" spans="1:22" ht="33.75" customHeight="1">
      <c r="A196" s="108">
        <v>164</v>
      </c>
      <c r="B196" s="154"/>
      <c r="C196" s="155"/>
      <c r="D196" s="156"/>
      <c r="E196" s="5"/>
      <c r="F196" s="4"/>
      <c r="G196" s="4"/>
      <c r="H196" s="4"/>
      <c r="I196" s="4"/>
      <c r="J196" s="55">
        <f t="shared" si="27"/>
        <v>0</v>
      </c>
      <c r="K196" s="151"/>
      <c r="L196" s="152"/>
      <c r="M196" s="152"/>
      <c r="N196" s="152"/>
      <c r="O196" s="152"/>
      <c r="P196" s="152"/>
      <c r="Q196" s="153"/>
      <c r="R196" s="6"/>
      <c r="S196" s="4"/>
      <c r="T196" s="119"/>
      <c r="U196" s="109"/>
      <c r="V196" s="107">
        <f t="shared" si="26"/>
        <v>0</v>
      </c>
    </row>
    <row r="197" spans="1:22" ht="33.75" customHeight="1">
      <c r="A197" s="108">
        <v>165</v>
      </c>
      <c r="B197" s="154"/>
      <c r="C197" s="155"/>
      <c r="D197" s="156"/>
      <c r="E197" s="5"/>
      <c r="F197" s="4"/>
      <c r="G197" s="4"/>
      <c r="H197" s="4"/>
      <c r="I197" s="4"/>
      <c r="J197" s="55">
        <f t="shared" si="27"/>
        <v>0</v>
      </c>
      <c r="K197" s="151"/>
      <c r="L197" s="152"/>
      <c r="M197" s="152"/>
      <c r="N197" s="152"/>
      <c r="O197" s="152"/>
      <c r="P197" s="152"/>
      <c r="Q197" s="153"/>
      <c r="R197" s="6"/>
      <c r="S197" s="4"/>
      <c r="T197" s="119"/>
      <c r="U197" s="109"/>
      <c r="V197" s="107">
        <f t="shared" si="26"/>
        <v>0</v>
      </c>
    </row>
    <row r="198" spans="1:22" ht="33.75" customHeight="1">
      <c r="A198" s="108">
        <v>166</v>
      </c>
      <c r="B198" s="154"/>
      <c r="C198" s="155"/>
      <c r="D198" s="156"/>
      <c r="E198" s="5"/>
      <c r="F198" s="4"/>
      <c r="G198" s="4"/>
      <c r="H198" s="4"/>
      <c r="I198" s="4"/>
      <c r="J198" s="55">
        <f t="shared" si="27"/>
        <v>0</v>
      </c>
      <c r="K198" s="151"/>
      <c r="L198" s="152"/>
      <c r="M198" s="152"/>
      <c r="N198" s="152"/>
      <c r="O198" s="152"/>
      <c r="P198" s="152"/>
      <c r="Q198" s="153"/>
      <c r="R198" s="6"/>
      <c r="S198" s="4"/>
      <c r="T198" s="119"/>
      <c r="U198" s="109"/>
      <c r="V198" s="107">
        <f t="shared" si="26"/>
        <v>0</v>
      </c>
    </row>
    <row r="199" spans="1:22" ht="33.75" customHeight="1">
      <c r="A199" s="108">
        <v>167</v>
      </c>
      <c r="B199" s="154"/>
      <c r="C199" s="155"/>
      <c r="D199" s="156"/>
      <c r="E199" s="5"/>
      <c r="F199" s="4"/>
      <c r="G199" s="4"/>
      <c r="H199" s="4"/>
      <c r="I199" s="4"/>
      <c r="J199" s="55">
        <f t="shared" si="27"/>
        <v>0</v>
      </c>
      <c r="K199" s="151"/>
      <c r="L199" s="152"/>
      <c r="M199" s="152"/>
      <c r="N199" s="152"/>
      <c r="O199" s="152"/>
      <c r="P199" s="152"/>
      <c r="Q199" s="153"/>
      <c r="R199" s="6"/>
      <c r="S199" s="4"/>
      <c r="T199" s="119"/>
      <c r="U199" s="109"/>
      <c r="V199" s="107">
        <f t="shared" si="26"/>
        <v>0</v>
      </c>
    </row>
    <row r="200" spans="1:22" ht="33.75" customHeight="1">
      <c r="A200" s="108">
        <v>168</v>
      </c>
      <c r="B200" s="154"/>
      <c r="C200" s="155"/>
      <c r="D200" s="156"/>
      <c r="E200" s="5"/>
      <c r="F200" s="4"/>
      <c r="G200" s="4"/>
      <c r="H200" s="4"/>
      <c r="I200" s="4"/>
      <c r="J200" s="55">
        <f t="shared" si="27"/>
        <v>0</v>
      </c>
      <c r="K200" s="151"/>
      <c r="L200" s="152"/>
      <c r="M200" s="152"/>
      <c r="N200" s="152"/>
      <c r="O200" s="152"/>
      <c r="P200" s="152"/>
      <c r="Q200" s="153"/>
      <c r="R200" s="6"/>
      <c r="S200" s="4"/>
      <c r="T200" s="119"/>
      <c r="U200" s="109"/>
      <c r="V200" s="107">
        <f t="shared" si="26"/>
        <v>0</v>
      </c>
    </row>
    <row r="201" spans="1:22" ht="33.75" customHeight="1">
      <c r="A201" s="108">
        <v>169</v>
      </c>
      <c r="B201" s="154"/>
      <c r="C201" s="155"/>
      <c r="D201" s="156"/>
      <c r="E201" s="5"/>
      <c r="F201" s="4"/>
      <c r="G201" s="4"/>
      <c r="H201" s="4"/>
      <c r="I201" s="4"/>
      <c r="J201" s="55">
        <f t="shared" si="27"/>
        <v>0</v>
      </c>
      <c r="K201" s="151"/>
      <c r="L201" s="152"/>
      <c r="M201" s="152"/>
      <c r="N201" s="152"/>
      <c r="O201" s="152"/>
      <c r="P201" s="152"/>
      <c r="Q201" s="153"/>
      <c r="R201" s="6"/>
      <c r="S201" s="4"/>
      <c r="T201" s="119"/>
      <c r="U201" s="109"/>
      <c r="V201" s="107">
        <f t="shared" si="26"/>
        <v>0</v>
      </c>
    </row>
    <row r="202" spans="1:22" ht="33.75" customHeight="1">
      <c r="A202" s="108">
        <v>170</v>
      </c>
      <c r="B202" s="154"/>
      <c r="C202" s="155"/>
      <c r="D202" s="156"/>
      <c r="E202" s="5"/>
      <c r="F202" s="4"/>
      <c r="G202" s="4"/>
      <c r="H202" s="4"/>
      <c r="I202" s="4"/>
      <c r="J202" s="55">
        <f t="shared" si="27"/>
        <v>0</v>
      </c>
      <c r="K202" s="151"/>
      <c r="L202" s="152"/>
      <c r="M202" s="152"/>
      <c r="N202" s="152"/>
      <c r="O202" s="152"/>
      <c r="P202" s="152"/>
      <c r="Q202" s="153"/>
      <c r="R202" s="6"/>
      <c r="S202" s="4"/>
      <c r="T202" s="119"/>
      <c r="U202" s="109"/>
      <c r="V202" s="107">
        <f t="shared" si="26"/>
        <v>0</v>
      </c>
    </row>
    <row r="203" spans="1:22" ht="33.75" customHeight="1">
      <c r="A203" s="108">
        <v>171</v>
      </c>
      <c r="B203" s="154"/>
      <c r="C203" s="155"/>
      <c r="D203" s="156"/>
      <c r="E203" s="5"/>
      <c r="F203" s="4"/>
      <c r="G203" s="4"/>
      <c r="H203" s="4"/>
      <c r="I203" s="4"/>
      <c r="J203" s="55">
        <f t="shared" si="27"/>
        <v>0</v>
      </c>
      <c r="K203" s="151"/>
      <c r="L203" s="152"/>
      <c r="M203" s="152"/>
      <c r="N203" s="152"/>
      <c r="O203" s="152"/>
      <c r="P203" s="152"/>
      <c r="Q203" s="153"/>
      <c r="R203" s="6"/>
      <c r="S203" s="4"/>
      <c r="T203" s="119"/>
      <c r="U203" s="109"/>
      <c r="V203" s="107">
        <f t="shared" si="26"/>
        <v>0</v>
      </c>
    </row>
    <row r="204" spans="1:22" ht="33.75" customHeight="1">
      <c r="A204" s="108">
        <v>172</v>
      </c>
      <c r="B204" s="154"/>
      <c r="C204" s="155"/>
      <c r="D204" s="156"/>
      <c r="E204" s="5"/>
      <c r="F204" s="4"/>
      <c r="G204" s="4"/>
      <c r="H204" s="4"/>
      <c r="I204" s="4"/>
      <c r="J204" s="55">
        <f t="shared" si="27"/>
        <v>0</v>
      </c>
      <c r="K204" s="151"/>
      <c r="L204" s="152"/>
      <c r="M204" s="152"/>
      <c r="N204" s="152"/>
      <c r="O204" s="152"/>
      <c r="P204" s="152"/>
      <c r="Q204" s="153"/>
      <c r="R204" s="6"/>
      <c r="S204" s="4"/>
      <c r="T204" s="119"/>
      <c r="U204" s="109"/>
      <c r="V204" s="107">
        <f t="shared" si="26"/>
        <v>0</v>
      </c>
    </row>
    <row r="205" spans="1:22" ht="33.75" customHeight="1">
      <c r="A205" s="108">
        <v>173</v>
      </c>
      <c r="B205" s="154"/>
      <c r="C205" s="155"/>
      <c r="D205" s="156"/>
      <c r="E205" s="5"/>
      <c r="F205" s="4"/>
      <c r="G205" s="4"/>
      <c r="H205" s="4"/>
      <c r="I205" s="4"/>
      <c r="J205" s="55">
        <f t="shared" si="27"/>
        <v>0</v>
      </c>
      <c r="K205" s="151"/>
      <c r="L205" s="152"/>
      <c r="M205" s="152"/>
      <c r="N205" s="152"/>
      <c r="O205" s="152"/>
      <c r="P205" s="152"/>
      <c r="Q205" s="153"/>
      <c r="R205" s="6"/>
      <c r="S205" s="4"/>
      <c r="T205" s="119"/>
      <c r="U205" s="109"/>
      <c r="V205" s="107">
        <f t="shared" si="26"/>
        <v>0</v>
      </c>
    </row>
    <row r="206" spans="1:22" ht="33.75" customHeight="1">
      <c r="A206" s="108">
        <v>174</v>
      </c>
      <c r="B206" s="154"/>
      <c r="C206" s="155"/>
      <c r="D206" s="156"/>
      <c r="E206" s="5"/>
      <c r="F206" s="4"/>
      <c r="G206" s="4"/>
      <c r="H206" s="4"/>
      <c r="I206" s="4"/>
      <c r="J206" s="55">
        <f t="shared" si="27"/>
        <v>0</v>
      </c>
      <c r="K206" s="151"/>
      <c r="L206" s="152"/>
      <c r="M206" s="152"/>
      <c r="N206" s="152"/>
      <c r="O206" s="152"/>
      <c r="P206" s="152"/>
      <c r="Q206" s="153"/>
      <c r="R206" s="6"/>
      <c r="S206" s="4"/>
      <c r="T206" s="119"/>
      <c r="U206" s="109"/>
      <c r="V206" s="107">
        <f t="shared" si="26"/>
        <v>0</v>
      </c>
    </row>
    <row r="207" spans="1:22" ht="33.75" customHeight="1">
      <c r="A207" s="108">
        <v>175</v>
      </c>
      <c r="B207" s="154"/>
      <c r="C207" s="155"/>
      <c r="D207" s="156"/>
      <c r="E207" s="5"/>
      <c r="F207" s="4"/>
      <c r="G207" s="4"/>
      <c r="H207" s="4"/>
      <c r="I207" s="4"/>
      <c r="J207" s="55">
        <f t="shared" si="27"/>
        <v>0</v>
      </c>
      <c r="K207" s="151"/>
      <c r="L207" s="152"/>
      <c r="M207" s="152"/>
      <c r="N207" s="152"/>
      <c r="O207" s="152"/>
      <c r="P207" s="152"/>
      <c r="Q207" s="153"/>
      <c r="R207" s="6"/>
      <c r="S207" s="4"/>
      <c r="T207" s="119"/>
      <c r="U207" s="109"/>
      <c r="V207" s="107">
        <f t="shared" si="26"/>
        <v>0</v>
      </c>
    </row>
    <row r="208" spans="1:22" ht="33.75" customHeight="1">
      <c r="A208" s="108">
        <v>176</v>
      </c>
      <c r="B208" s="154"/>
      <c r="C208" s="155"/>
      <c r="D208" s="156"/>
      <c r="E208" s="5"/>
      <c r="F208" s="4"/>
      <c r="G208" s="4"/>
      <c r="H208" s="4"/>
      <c r="I208" s="4"/>
      <c r="J208" s="55">
        <f t="shared" si="27"/>
        <v>0</v>
      </c>
      <c r="K208" s="151"/>
      <c r="L208" s="152"/>
      <c r="M208" s="152"/>
      <c r="N208" s="152"/>
      <c r="O208" s="152"/>
      <c r="P208" s="152"/>
      <c r="Q208" s="153"/>
      <c r="R208" s="6"/>
      <c r="S208" s="4"/>
      <c r="T208" s="119"/>
      <c r="U208" s="109"/>
      <c r="V208" s="107">
        <f t="shared" si="26"/>
        <v>0</v>
      </c>
    </row>
    <row r="209" spans="1:22" ht="33.75" customHeight="1">
      <c r="A209" s="108">
        <v>177</v>
      </c>
      <c r="B209" s="154"/>
      <c r="C209" s="155"/>
      <c r="D209" s="156"/>
      <c r="E209" s="5"/>
      <c r="F209" s="4"/>
      <c r="G209" s="4"/>
      <c r="H209" s="4"/>
      <c r="I209" s="4"/>
      <c r="J209" s="55">
        <f t="shared" si="27"/>
        <v>0</v>
      </c>
      <c r="K209" s="151"/>
      <c r="L209" s="152"/>
      <c r="M209" s="152"/>
      <c r="N209" s="152"/>
      <c r="O209" s="152"/>
      <c r="P209" s="152"/>
      <c r="Q209" s="153"/>
      <c r="R209" s="6"/>
      <c r="S209" s="4"/>
      <c r="T209" s="119"/>
      <c r="U209" s="109"/>
      <c r="V209" s="107">
        <f t="shared" si="26"/>
        <v>0</v>
      </c>
    </row>
    <row r="210" spans="1:22" ht="33.75" customHeight="1">
      <c r="A210" s="108">
        <v>178</v>
      </c>
      <c r="B210" s="154"/>
      <c r="C210" s="155"/>
      <c r="D210" s="156"/>
      <c r="E210" s="5"/>
      <c r="F210" s="4"/>
      <c r="G210" s="4"/>
      <c r="H210" s="4"/>
      <c r="I210" s="4"/>
      <c r="J210" s="55">
        <f t="shared" si="27"/>
        <v>0</v>
      </c>
      <c r="K210" s="151"/>
      <c r="L210" s="152"/>
      <c r="M210" s="152"/>
      <c r="N210" s="152"/>
      <c r="O210" s="152"/>
      <c r="P210" s="152"/>
      <c r="Q210" s="153"/>
      <c r="R210" s="6"/>
      <c r="S210" s="4"/>
      <c r="T210" s="119"/>
      <c r="U210" s="109"/>
      <c r="V210" s="107">
        <f t="shared" si="26"/>
        <v>0</v>
      </c>
    </row>
    <row r="211" spans="1:22" ht="33.75" customHeight="1">
      <c r="A211" s="108">
        <v>179</v>
      </c>
      <c r="B211" s="154"/>
      <c r="C211" s="155"/>
      <c r="D211" s="156"/>
      <c r="E211" s="5"/>
      <c r="F211" s="4"/>
      <c r="G211" s="4"/>
      <c r="H211" s="4"/>
      <c r="I211" s="4"/>
      <c r="J211" s="55">
        <f t="shared" si="27"/>
        <v>0</v>
      </c>
      <c r="K211" s="151"/>
      <c r="L211" s="152"/>
      <c r="M211" s="152"/>
      <c r="N211" s="152"/>
      <c r="O211" s="152"/>
      <c r="P211" s="152"/>
      <c r="Q211" s="153"/>
      <c r="R211" s="6"/>
      <c r="S211" s="4"/>
      <c r="T211" s="119"/>
      <c r="U211" s="109"/>
      <c r="V211" s="107">
        <f t="shared" si="26"/>
        <v>0</v>
      </c>
    </row>
    <row r="212" spans="1:22" ht="33.75" customHeight="1">
      <c r="A212" s="108">
        <v>180</v>
      </c>
      <c r="B212" s="154"/>
      <c r="C212" s="155"/>
      <c r="D212" s="156"/>
      <c r="E212" s="5"/>
      <c r="F212" s="4"/>
      <c r="G212" s="4"/>
      <c r="H212" s="4"/>
      <c r="I212" s="4"/>
      <c r="J212" s="55">
        <f t="shared" si="27"/>
        <v>0</v>
      </c>
      <c r="K212" s="151"/>
      <c r="L212" s="152"/>
      <c r="M212" s="152"/>
      <c r="N212" s="152"/>
      <c r="O212" s="152"/>
      <c r="P212" s="152"/>
      <c r="Q212" s="153"/>
      <c r="R212" s="6"/>
      <c r="S212" s="4"/>
      <c r="T212" s="119" t="b">
        <v>0</v>
      </c>
      <c r="U212" s="109"/>
      <c r="V212" s="107">
        <f t="shared" si="26"/>
        <v>0</v>
      </c>
    </row>
    <row r="213" spans="1:22" ht="33.75" customHeight="1">
      <c r="A213" s="108">
        <v>181</v>
      </c>
      <c r="B213" s="154"/>
      <c r="C213" s="155"/>
      <c r="D213" s="156"/>
      <c r="E213" s="5"/>
      <c r="F213" s="4"/>
      <c r="G213" s="4"/>
      <c r="H213" s="4"/>
      <c r="I213" s="4"/>
      <c r="J213" s="55">
        <f t="shared" si="27"/>
        <v>0</v>
      </c>
      <c r="K213" s="151"/>
      <c r="L213" s="152"/>
      <c r="M213" s="152"/>
      <c r="N213" s="152"/>
      <c r="O213" s="152"/>
      <c r="P213" s="152"/>
      <c r="Q213" s="153"/>
      <c r="R213" s="6"/>
      <c r="S213" s="4"/>
      <c r="T213" s="119"/>
      <c r="U213" s="109"/>
      <c r="V213" s="107">
        <f t="shared" si="26"/>
        <v>0</v>
      </c>
    </row>
    <row r="214" spans="1:22" ht="33.75" customHeight="1">
      <c r="A214" s="108">
        <v>182</v>
      </c>
      <c r="B214" s="154"/>
      <c r="C214" s="155"/>
      <c r="D214" s="156"/>
      <c r="E214" s="5"/>
      <c r="F214" s="4"/>
      <c r="G214" s="4"/>
      <c r="H214" s="4"/>
      <c r="I214" s="4"/>
      <c r="J214" s="55">
        <f t="shared" si="27"/>
        <v>0</v>
      </c>
      <c r="K214" s="151"/>
      <c r="L214" s="152"/>
      <c r="M214" s="152"/>
      <c r="N214" s="152"/>
      <c r="O214" s="152"/>
      <c r="P214" s="152"/>
      <c r="Q214" s="153"/>
      <c r="R214" s="6"/>
      <c r="S214" s="4"/>
      <c r="T214" s="119"/>
      <c r="U214" s="109"/>
      <c r="V214" s="107">
        <f t="shared" si="26"/>
        <v>0</v>
      </c>
    </row>
    <row r="215" spans="1:22" ht="33.75" customHeight="1">
      <c r="A215" s="108">
        <v>183</v>
      </c>
      <c r="B215" s="154"/>
      <c r="C215" s="155"/>
      <c r="D215" s="156"/>
      <c r="E215" s="5"/>
      <c r="F215" s="4"/>
      <c r="G215" s="4"/>
      <c r="H215" s="4"/>
      <c r="I215" s="4"/>
      <c r="J215" s="55">
        <f t="shared" si="27"/>
        <v>0</v>
      </c>
      <c r="K215" s="151"/>
      <c r="L215" s="152"/>
      <c r="M215" s="152"/>
      <c r="N215" s="152"/>
      <c r="O215" s="152"/>
      <c r="P215" s="152"/>
      <c r="Q215" s="153"/>
      <c r="R215" s="6"/>
      <c r="S215" s="4"/>
      <c r="T215" s="119"/>
      <c r="U215" s="109"/>
      <c r="V215" s="107">
        <f t="shared" si="26"/>
        <v>0</v>
      </c>
    </row>
    <row r="216" spans="1:22" ht="33.75" customHeight="1">
      <c r="A216" s="108">
        <v>184</v>
      </c>
      <c r="B216" s="154"/>
      <c r="C216" s="155"/>
      <c r="D216" s="156"/>
      <c r="E216" s="5"/>
      <c r="F216" s="4"/>
      <c r="G216" s="4"/>
      <c r="H216" s="4"/>
      <c r="I216" s="4"/>
      <c r="J216" s="55">
        <f t="shared" si="27"/>
        <v>0</v>
      </c>
      <c r="K216" s="151"/>
      <c r="L216" s="152"/>
      <c r="M216" s="152"/>
      <c r="N216" s="152"/>
      <c r="O216" s="152"/>
      <c r="P216" s="152"/>
      <c r="Q216" s="153"/>
      <c r="R216" s="6"/>
      <c r="S216" s="4"/>
      <c r="T216" s="119"/>
      <c r="U216" s="109"/>
      <c r="V216" s="107">
        <f t="shared" si="26"/>
        <v>0</v>
      </c>
    </row>
    <row r="217" spans="1:22" ht="33.75" customHeight="1">
      <c r="A217" s="108">
        <v>185</v>
      </c>
      <c r="B217" s="154"/>
      <c r="C217" s="155"/>
      <c r="D217" s="156"/>
      <c r="E217" s="5"/>
      <c r="F217" s="4"/>
      <c r="G217" s="4"/>
      <c r="H217" s="4"/>
      <c r="I217" s="4"/>
      <c r="J217" s="55">
        <f t="shared" si="27"/>
        <v>0</v>
      </c>
      <c r="K217" s="151"/>
      <c r="L217" s="152"/>
      <c r="M217" s="152"/>
      <c r="N217" s="152"/>
      <c r="O217" s="152"/>
      <c r="P217" s="152"/>
      <c r="Q217" s="153"/>
      <c r="R217" s="6"/>
      <c r="S217" s="4"/>
      <c r="T217" s="119"/>
      <c r="U217" s="109"/>
      <c r="V217" s="107">
        <f t="shared" si="26"/>
        <v>0</v>
      </c>
    </row>
    <row r="218" spans="1:22" ht="33.75" customHeight="1">
      <c r="A218" s="108">
        <v>186</v>
      </c>
      <c r="B218" s="154"/>
      <c r="C218" s="155"/>
      <c r="D218" s="156"/>
      <c r="E218" s="5"/>
      <c r="F218" s="4"/>
      <c r="G218" s="4"/>
      <c r="H218" s="4"/>
      <c r="I218" s="4"/>
      <c r="J218" s="55">
        <f t="shared" si="27"/>
        <v>0</v>
      </c>
      <c r="K218" s="151"/>
      <c r="L218" s="152"/>
      <c r="M218" s="152"/>
      <c r="N218" s="152"/>
      <c r="O218" s="152"/>
      <c r="P218" s="152"/>
      <c r="Q218" s="153"/>
      <c r="R218" s="6"/>
      <c r="S218" s="4"/>
      <c r="T218" s="119"/>
      <c r="U218" s="109"/>
      <c r="V218" s="107">
        <f t="shared" si="26"/>
        <v>0</v>
      </c>
    </row>
    <row r="219" spans="1:22" ht="33.75" customHeight="1">
      <c r="A219" s="108">
        <v>187</v>
      </c>
      <c r="B219" s="154"/>
      <c r="C219" s="155"/>
      <c r="D219" s="156"/>
      <c r="E219" s="5"/>
      <c r="F219" s="4"/>
      <c r="G219" s="4"/>
      <c r="H219" s="4"/>
      <c r="I219" s="4"/>
      <c r="J219" s="55">
        <f t="shared" si="27"/>
        <v>0</v>
      </c>
      <c r="K219" s="151"/>
      <c r="L219" s="152"/>
      <c r="M219" s="152"/>
      <c r="N219" s="152"/>
      <c r="O219" s="152"/>
      <c r="P219" s="152"/>
      <c r="Q219" s="153"/>
      <c r="R219" s="6"/>
      <c r="S219" s="4"/>
      <c r="T219" s="119"/>
      <c r="U219" s="109"/>
      <c r="V219" s="107">
        <f t="shared" si="26"/>
        <v>0</v>
      </c>
    </row>
    <row r="220" spans="1:22" ht="33.75" customHeight="1">
      <c r="A220" s="108">
        <v>188</v>
      </c>
      <c r="B220" s="154"/>
      <c r="C220" s="155"/>
      <c r="D220" s="156"/>
      <c r="E220" s="5"/>
      <c r="F220" s="4"/>
      <c r="G220" s="4"/>
      <c r="H220" s="4"/>
      <c r="I220" s="4"/>
      <c r="J220" s="55">
        <f t="shared" si="27"/>
        <v>0</v>
      </c>
      <c r="K220" s="151"/>
      <c r="L220" s="152"/>
      <c r="M220" s="152"/>
      <c r="N220" s="152"/>
      <c r="O220" s="152"/>
      <c r="P220" s="152"/>
      <c r="Q220" s="153"/>
      <c r="R220" s="6"/>
      <c r="S220" s="4"/>
      <c r="T220" s="119"/>
      <c r="U220" s="109"/>
      <c r="V220" s="107">
        <f t="shared" si="26"/>
        <v>0</v>
      </c>
    </row>
    <row r="221" spans="1:22" ht="33.75" customHeight="1">
      <c r="A221" s="108">
        <v>189</v>
      </c>
      <c r="B221" s="154"/>
      <c r="C221" s="155"/>
      <c r="D221" s="156"/>
      <c r="E221" s="5"/>
      <c r="F221" s="4"/>
      <c r="G221" s="4"/>
      <c r="H221" s="4"/>
      <c r="I221" s="4"/>
      <c r="J221" s="55">
        <f t="shared" si="27"/>
        <v>0</v>
      </c>
      <c r="K221" s="151"/>
      <c r="L221" s="152"/>
      <c r="M221" s="152"/>
      <c r="N221" s="152"/>
      <c r="O221" s="152"/>
      <c r="P221" s="152"/>
      <c r="Q221" s="153"/>
      <c r="R221" s="6"/>
      <c r="S221" s="4"/>
      <c r="T221" s="119"/>
      <c r="U221" s="109"/>
      <c r="V221" s="107">
        <f t="shared" si="26"/>
        <v>0</v>
      </c>
    </row>
    <row r="222" spans="1:22" ht="33.75" customHeight="1">
      <c r="A222" s="108">
        <v>190</v>
      </c>
      <c r="B222" s="154"/>
      <c r="C222" s="155"/>
      <c r="D222" s="156"/>
      <c r="E222" s="5"/>
      <c r="F222" s="4"/>
      <c r="G222" s="4"/>
      <c r="H222" s="4"/>
      <c r="I222" s="4"/>
      <c r="J222" s="55">
        <f t="shared" si="27"/>
        <v>0</v>
      </c>
      <c r="K222" s="151"/>
      <c r="L222" s="152"/>
      <c r="M222" s="152"/>
      <c r="N222" s="152"/>
      <c r="O222" s="152"/>
      <c r="P222" s="152"/>
      <c r="Q222" s="153"/>
      <c r="R222" s="6"/>
      <c r="S222" s="4"/>
      <c r="T222" s="119"/>
      <c r="U222" s="109"/>
      <c r="V222" s="107">
        <f t="shared" si="26"/>
        <v>0</v>
      </c>
    </row>
    <row r="223" spans="1:22" ht="33.75" customHeight="1">
      <c r="A223" s="108">
        <v>191</v>
      </c>
      <c r="B223" s="154"/>
      <c r="C223" s="155"/>
      <c r="D223" s="156"/>
      <c r="E223" s="5"/>
      <c r="F223" s="4"/>
      <c r="G223" s="4"/>
      <c r="H223" s="4"/>
      <c r="I223" s="4"/>
      <c r="J223" s="55">
        <f t="shared" si="27"/>
        <v>0</v>
      </c>
      <c r="K223" s="151"/>
      <c r="L223" s="152"/>
      <c r="M223" s="152"/>
      <c r="N223" s="152"/>
      <c r="O223" s="152"/>
      <c r="P223" s="152"/>
      <c r="Q223" s="153"/>
      <c r="R223" s="6"/>
      <c r="S223" s="4"/>
      <c r="T223" s="119"/>
      <c r="U223" s="109"/>
      <c r="V223" s="107">
        <f t="shared" si="26"/>
        <v>0</v>
      </c>
    </row>
    <row r="224" spans="1:22" ht="33.75" customHeight="1">
      <c r="A224" s="108">
        <v>192</v>
      </c>
      <c r="B224" s="154"/>
      <c r="C224" s="155"/>
      <c r="D224" s="156"/>
      <c r="E224" s="5"/>
      <c r="F224" s="4"/>
      <c r="G224" s="4"/>
      <c r="H224" s="4"/>
      <c r="I224" s="4"/>
      <c r="J224" s="55">
        <f t="shared" si="27"/>
        <v>0</v>
      </c>
      <c r="K224" s="151"/>
      <c r="L224" s="152"/>
      <c r="M224" s="152"/>
      <c r="N224" s="152"/>
      <c r="O224" s="152"/>
      <c r="P224" s="152"/>
      <c r="Q224" s="153"/>
      <c r="R224" s="6"/>
      <c r="S224" s="4"/>
      <c r="T224" s="119"/>
      <c r="U224" s="109"/>
      <c r="V224" s="107">
        <f t="shared" si="26"/>
        <v>0</v>
      </c>
    </row>
    <row r="225" spans="1:22" ht="33.75" customHeight="1">
      <c r="A225" s="108">
        <v>193</v>
      </c>
      <c r="B225" s="154"/>
      <c r="C225" s="155"/>
      <c r="D225" s="156"/>
      <c r="E225" s="5"/>
      <c r="F225" s="4"/>
      <c r="G225" s="4"/>
      <c r="H225" s="4"/>
      <c r="I225" s="4"/>
      <c r="J225" s="55">
        <f t="shared" si="27"/>
        <v>0</v>
      </c>
      <c r="K225" s="151"/>
      <c r="L225" s="152"/>
      <c r="M225" s="152"/>
      <c r="N225" s="152"/>
      <c r="O225" s="152"/>
      <c r="P225" s="152"/>
      <c r="Q225" s="153"/>
      <c r="R225" s="6"/>
      <c r="S225" s="4"/>
      <c r="T225" s="119"/>
      <c r="U225" s="109"/>
      <c r="V225" s="107">
        <f t="shared" ref="V225:V288" si="28">MAX(F225:I225)</f>
        <v>0</v>
      </c>
    </row>
    <row r="226" spans="1:22" ht="33.75" customHeight="1">
      <c r="A226" s="108">
        <v>194</v>
      </c>
      <c r="B226" s="154"/>
      <c r="C226" s="155"/>
      <c r="D226" s="156"/>
      <c r="E226" s="5"/>
      <c r="F226" s="4"/>
      <c r="G226" s="4"/>
      <c r="H226" s="4"/>
      <c r="I226" s="4"/>
      <c r="J226" s="55">
        <f t="shared" ref="J226:J289" si="29">COUNT(F226:I226)</f>
        <v>0</v>
      </c>
      <c r="K226" s="151"/>
      <c r="L226" s="152"/>
      <c r="M226" s="152"/>
      <c r="N226" s="152"/>
      <c r="O226" s="152"/>
      <c r="P226" s="152"/>
      <c r="Q226" s="153"/>
      <c r="R226" s="6"/>
      <c r="S226" s="4"/>
      <c r="T226" s="119"/>
      <c r="U226" s="109"/>
      <c r="V226" s="107">
        <f t="shared" si="28"/>
        <v>0</v>
      </c>
    </row>
    <row r="227" spans="1:22" ht="33.75" customHeight="1">
      <c r="A227" s="108">
        <v>195</v>
      </c>
      <c r="B227" s="154"/>
      <c r="C227" s="155"/>
      <c r="D227" s="156"/>
      <c r="E227" s="5"/>
      <c r="F227" s="4"/>
      <c r="G227" s="4"/>
      <c r="H227" s="4"/>
      <c r="I227" s="4"/>
      <c r="J227" s="55">
        <f t="shared" si="29"/>
        <v>0</v>
      </c>
      <c r="K227" s="151"/>
      <c r="L227" s="152"/>
      <c r="M227" s="152"/>
      <c r="N227" s="152"/>
      <c r="O227" s="152"/>
      <c r="P227" s="152"/>
      <c r="Q227" s="153"/>
      <c r="R227" s="6"/>
      <c r="S227" s="4"/>
      <c r="T227" s="119"/>
      <c r="U227" s="109"/>
      <c r="V227" s="107">
        <f t="shared" si="28"/>
        <v>0</v>
      </c>
    </row>
    <row r="228" spans="1:22" ht="33.75" customHeight="1">
      <c r="A228" s="108">
        <v>196</v>
      </c>
      <c r="B228" s="154"/>
      <c r="C228" s="155"/>
      <c r="D228" s="156"/>
      <c r="E228" s="5"/>
      <c r="F228" s="4"/>
      <c r="G228" s="4"/>
      <c r="H228" s="4"/>
      <c r="I228" s="4"/>
      <c r="J228" s="55">
        <f t="shared" si="29"/>
        <v>0</v>
      </c>
      <c r="K228" s="151"/>
      <c r="L228" s="152"/>
      <c r="M228" s="152"/>
      <c r="N228" s="152"/>
      <c r="O228" s="152"/>
      <c r="P228" s="152"/>
      <c r="Q228" s="153"/>
      <c r="R228" s="6"/>
      <c r="S228" s="4"/>
      <c r="T228" s="119"/>
      <c r="U228" s="109"/>
      <c r="V228" s="107">
        <f t="shared" si="28"/>
        <v>0</v>
      </c>
    </row>
    <row r="229" spans="1:22" ht="33.75" customHeight="1">
      <c r="A229" s="108">
        <v>197</v>
      </c>
      <c r="B229" s="154"/>
      <c r="C229" s="155"/>
      <c r="D229" s="156"/>
      <c r="E229" s="5"/>
      <c r="F229" s="4"/>
      <c r="G229" s="4"/>
      <c r="H229" s="4"/>
      <c r="I229" s="4"/>
      <c r="J229" s="55">
        <f t="shared" si="29"/>
        <v>0</v>
      </c>
      <c r="K229" s="151"/>
      <c r="L229" s="152"/>
      <c r="M229" s="152"/>
      <c r="N229" s="152"/>
      <c r="O229" s="152"/>
      <c r="P229" s="152"/>
      <c r="Q229" s="153"/>
      <c r="R229" s="6"/>
      <c r="S229" s="4"/>
      <c r="T229" s="119"/>
      <c r="U229" s="109"/>
      <c r="V229" s="107">
        <f t="shared" si="28"/>
        <v>0</v>
      </c>
    </row>
    <row r="230" spans="1:22" ht="33.75" customHeight="1">
      <c r="A230" s="108">
        <v>198</v>
      </c>
      <c r="B230" s="154"/>
      <c r="C230" s="155"/>
      <c r="D230" s="156"/>
      <c r="E230" s="5"/>
      <c r="F230" s="4"/>
      <c r="G230" s="4"/>
      <c r="H230" s="4"/>
      <c r="I230" s="4"/>
      <c r="J230" s="55">
        <f t="shared" si="29"/>
        <v>0</v>
      </c>
      <c r="K230" s="151"/>
      <c r="L230" s="152"/>
      <c r="M230" s="152"/>
      <c r="N230" s="152"/>
      <c r="O230" s="152"/>
      <c r="P230" s="152"/>
      <c r="Q230" s="153"/>
      <c r="R230" s="6"/>
      <c r="S230" s="4"/>
      <c r="T230" s="119"/>
      <c r="U230" s="109"/>
      <c r="V230" s="107">
        <f t="shared" si="28"/>
        <v>0</v>
      </c>
    </row>
    <row r="231" spans="1:22" ht="33.75" customHeight="1">
      <c r="A231" s="108">
        <v>199</v>
      </c>
      <c r="B231" s="154"/>
      <c r="C231" s="155"/>
      <c r="D231" s="156"/>
      <c r="E231" s="5"/>
      <c r="F231" s="4"/>
      <c r="G231" s="4"/>
      <c r="H231" s="4"/>
      <c r="I231" s="4"/>
      <c r="J231" s="55">
        <f t="shared" si="29"/>
        <v>0</v>
      </c>
      <c r="K231" s="151"/>
      <c r="L231" s="152"/>
      <c r="M231" s="152"/>
      <c r="N231" s="152"/>
      <c r="O231" s="152"/>
      <c r="P231" s="152"/>
      <c r="Q231" s="153"/>
      <c r="R231" s="6"/>
      <c r="S231" s="4"/>
      <c r="T231" s="119"/>
      <c r="U231" s="109"/>
      <c r="V231" s="107">
        <f t="shared" si="28"/>
        <v>0</v>
      </c>
    </row>
    <row r="232" spans="1:22" ht="33.75" customHeight="1">
      <c r="A232" s="108">
        <v>200</v>
      </c>
      <c r="B232" s="154"/>
      <c r="C232" s="155"/>
      <c r="D232" s="156"/>
      <c r="E232" s="5"/>
      <c r="F232" s="4"/>
      <c r="G232" s="4"/>
      <c r="H232" s="4"/>
      <c r="I232" s="4"/>
      <c r="J232" s="55">
        <f t="shared" si="29"/>
        <v>0</v>
      </c>
      <c r="K232" s="151"/>
      <c r="L232" s="152"/>
      <c r="M232" s="152"/>
      <c r="N232" s="152"/>
      <c r="O232" s="152"/>
      <c r="P232" s="152"/>
      <c r="Q232" s="153"/>
      <c r="R232" s="6"/>
      <c r="S232" s="4"/>
      <c r="T232" s="119"/>
      <c r="U232" s="109"/>
      <c r="V232" s="107">
        <f t="shared" si="28"/>
        <v>0</v>
      </c>
    </row>
    <row r="233" spans="1:22" ht="33.75" customHeight="1">
      <c r="A233" s="108">
        <v>201</v>
      </c>
      <c r="B233" s="154"/>
      <c r="C233" s="155"/>
      <c r="D233" s="156"/>
      <c r="E233" s="5"/>
      <c r="F233" s="4"/>
      <c r="G233" s="4"/>
      <c r="H233" s="4"/>
      <c r="I233" s="4"/>
      <c r="J233" s="55">
        <f t="shared" si="29"/>
        <v>0</v>
      </c>
      <c r="K233" s="151"/>
      <c r="L233" s="152"/>
      <c r="M233" s="152"/>
      <c r="N233" s="152"/>
      <c r="O233" s="152"/>
      <c r="P233" s="152"/>
      <c r="Q233" s="153"/>
      <c r="R233" s="6"/>
      <c r="S233" s="4"/>
      <c r="T233" s="119"/>
      <c r="U233" s="109"/>
      <c r="V233" s="107">
        <f t="shared" si="28"/>
        <v>0</v>
      </c>
    </row>
    <row r="234" spans="1:22" ht="33.75" customHeight="1">
      <c r="A234" s="108">
        <v>202</v>
      </c>
      <c r="B234" s="154"/>
      <c r="C234" s="155"/>
      <c r="D234" s="156"/>
      <c r="E234" s="5"/>
      <c r="F234" s="4"/>
      <c r="G234" s="4"/>
      <c r="H234" s="4"/>
      <c r="I234" s="4"/>
      <c r="J234" s="55">
        <f t="shared" si="29"/>
        <v>0</v>
      </c>
      <c r="K234" s="151"/>
      <c r="L234" s="152"/>
      <c r="M234" s="152"/>
      <c r="N234" s="152"/>
      <c r="O234" s="152"/>
      <c r="P234" s="152"/>
      <c r="Q234" s="153"/>
      <c r="R234" s="6"/>
      <c r="S234" s="4"/>
      <c r="T234" s="119"/>
      <c r="U234" s="109"/>
      <c r="V234" s="107">
        <f t="shared" si="28"/>
        <v>0</v>
      </c>
    </row>
    <row r="235" spans="1:22" ht="33.75" customHeight="1">
      <c r="A235" s="108">
        <v>203</v>
      </c>
      <c r="B235" s="154"/>
      <c r="C235" s="155"/>
      <c r="D235" s="156"/>
      <c r="E235" s="5"/>
      <c r="F235" s="4"/>
      <c r="G235" s="4"/>
      <c r="H235" s="4"/>
      <c r="I235" s="4"/>
      <c r="J235" s="55">
        <f t="shared" si="29"/>
        <v>0</v>
      </c>
      <c r="K235" s="151"/>
      <c r="L235" s="152"/>
      <c r="M235" s="152"/>
      <c r="N235" s="152"/>
      <c r="O235" s="152"/>
      <c r="P235" s="152"/>
      <c r="Q235" s="153"/>
      <c r="R235" s="6"/>
      <c r="S235" s="4"/>
      <c r="T235" s="119"/>
      <c r="U235" s="109"/>
      <c r="V235" s="107">
        <f t="shared" si="28"/>
        <v>0</v>
      </c>
    </row>
    <row r="236" spans="1:22" ht="33.75" customHeight="1">
      <c r="A236" s="108">
        <v>204</v>
      </c>
      <c r="B236" s="154"/>
      <c r="C236" s="155"/>
      <c r="D236" s="156"/>
      <c r="E236" s="5"/>
      <c r="F236" s="4"/>
      <c r="G236" s="4"/>
      <c r="H236" s="4"/>
      <c r="I236" s="4"/>
      <c r="J236" s="55">
        <f t="shared" si="29"/>
        <v>0</v>
      </c>
      <c r="K236" s="151"/>
      <c r="L236" s="152"/>
      <c r="M236" s="152"/>
      <c r="N236" s="152"/>
      <c r="O236" s="152"/>
      <c r="P236" s="152"/>
      <c r="Q236" s="153"/>
      <c r="R236" s="6"/>
      <c r="S236" s="4"/>
      <c r="T236" s="119"/>
      <c r="U236" s="109"/>
      <c r="V236" s="107">
        <f t="shared" si="28"/>
        <v>0</v>
      </c>
    </row>
    <row r="237" spans="1:22" ht="33.75" customHeight="1">
      <c r="A237" s="108">
        <v>205</v>
      </c>
      <c r="B237" s="154"/>
      <c r="C237" s="155"/>
      <c r="D237" s="156"/>
      <c r="E237" s="5"/>
      <c r="F237" s="4"/>
      <c r="G237" s="4"/>
      <c r="H237" s="4"/>
      <c r="I237" s="4"/>
      <c r="J237" s="55">
        <f t="shared" si="29"/>
        <v>0</v>
      </c>
      <c r="K237" s="151"/>
      <c r="L237" s="152"/>
      <c r="M237" s="152"/>
      <c r="N237" s="152"/>
      <c r="O237" s="152"/>
      <c r="P237" s="152"/>
      <c r="Q237" s="153"/>
      <c r="R237" s="6"/>
      <c r="S237" s="4"/>
      <c r="T237" s="119"/>
      <c r="U237" s="109"/>
      <c r="V237" s="107">
        <f t="shared" si="28"/>
        <v>0</v>
      </c>
    </row>
    <row r="238" spans="1:22" ht="33.75" customHeight="1">
      <c r="A238" s="108">
        <v>206</v>
      </c>
      <c r="B238" s="154"/>
      <c r="C238" s="155"/>
      <c r="D238" s="156"/>
      <c r="E238" s="5"/>
      <c r="F238" s="4"/>
      <c r="G238" s="4"/>
      <c r="H238" s="4"/>
      <c r="I238" s="4"/>
      <c r="J238" s="55">
        <f t="shared" si="29"/>
        <v>0</v>
      </c>
      <c r="K238" s="151"/>
      <c r="L238" s="152"/>
      <c r="M238" s="152"/>
      <c r="N238" s="152"/>
      <c r="O238" s="152"/>
      <c r="P238" s="152"/>
      <c r="Q238" s="153"/>
      <c r="R238" s="6"/>
      <c r="S238" s="4"/>
      <c r="T238" s="119"/>
      <c r="U238" s="109"/>
      <c r="V238" s="107">
        <f t="shared" si="28"/>
        <v>0</v>
      </c>
    </row>
    <row r="239" spans="1:22" ht="33.75" customHeight="1">
      <c r="A239" s="108">
        <v>207</v>
      </c>
      <c r="B239" s="154"/>
      <c r="C239" s="155"/>
      <c r="D239" s="156"/>
      <c r="E239" s="5"/>
      <c r="F239" s="4"/>
      <c r="G239" s="4"/>
      <c r="H239" s="4"/>
      <c r="I239" s="4"/>
      <c r="J239" s="55">
        <f t="shared" si="29"/>
        <v>0</v>
      </c>
      <c r="K239" s="151"/>
      <c r="L239" s="152"/>
      <c r="M239" s="152"/>
      <c r="N239" s="152"/>
      <c r="O239" s="152"/>
      <c r="P239" s="152"/>
      <c r="Q239" s="153"/>
      <c r="R239" s="6"/>
      <c r="S239" s="4"/>
      <c r="T239" s="119"/>
      <c r="U239" s="109"/>
      <c r="V239" s="107">
        <f t="shared" si="28"/>
        <v>0</v>
      </c>
    </row>
    <row r="240" spans="1:22" ht="33.75" customHeight="1">
      <c r="A240" s="108">
        <v>208</v>
      </c>
      <c r="B240" s="154"/>
      <c r="C240" s="155"/>
      <c r="D240" s="156"/>
      <c r="E240" s="5"/>
      <c r="F240" s="4"/>
      <c r="G240" s="4"/>
      <c r="H240" s="4"/>
      <c r="I240" s="4"/>
      <c r="J240" s="55">
        <f t="shared" si="29"/>
        <v>0</v>
      </c>
      <c r="K240" s="151"/>
      <c r="L240" s="152"/>
      <c r="M240" s="152"/>
      <c r="N240" s="152"/>
      <c r="O240" s="152"/>
      <c r="P240" s="152"/>
      <c r="Q240" s="153"/>
      <c r="R240" s="6"/>
      <c r="S240" s="4"/>
      <c r="T240" s="119"/>
      <c r="U240" s="109"/>
      <c r="V240" s="107">
        <f t="shared" si="28"/>
        <v>0</v>
      </c>
    </row>
    <row r="241" spans="1:22" ht="33.75" customHeight="1">
      <c r="A241" s="108">
        <v>209</v>
      </c>
      <c r="B241" s="154"/>
      <c r="C241" s="155"/>
      <c r="D241" s="156"/>
      <c r="E241" s="5"/>
      <c r="F241" s="4"/>
      <c r="G241" s="4"/>
      <c r="H241" s="4"/>
      <c r="I241" s="4"/>
      <c r="J241" s="55">
        <f t="shared" si="29"/>
        <v>0</v>
      </c>
      <c r="K241" s="151"/>
      <c r="L241" s="152"/>
      <c r="M241" s="152"/>
      <c r="N241" s="152"/>
      <c r="O241" s="152"/>
      <c r="P241" s="152"/>
      <c r="Q241" s="153"/>
      <c r="R241" s="6"/>
      <c r="S241" s="4"/>
      <c r="T241" s="119"/>
      <c r="U241" s="109"/>
      <c r="V241" s="107">
        <f t="shared" si="28"/>
        <v>0</v>
      </c>
    </row>
    <row r="242" spans="1:22" ht="33.75" customHeight="1">
      <c r="A242" s="108">
        <v>210</v>
      </c>
      <c r="B242" s="154"/>
      <c r="C242" s="155"/>
      <c r="D242" s="156"/>
      <c r="E242" s="5"/>
      <c r="F242" s="4"/>
      <c r="G242" s="4"/>
      <c r="H242" s="4"/>
      <c r="I242" s="4"/>
      <c r="J242" s="55">
        <f t="shared" si="29"/>
        <v>0</v>
      </c>
      <c r="K242" s="151"/>
      <c r="L242" s="152"/>
      <c r="M242" s="152"/>
      <c r="N242" s="152"/>
      <c r="O242" s="152"/>
      <c r="P242" s="152"/>
      <c r="Q242" s="153"/>
      <c r="R242" s="6"/>
      <c r="S242" s="4"/>
      <c r="T242" s="119"/>
      <c r="U242" s="109"/>
      <c r="V242" s="107">
        <f t="shared" si="28"/>
        <v>0</v>
      </c>
    </row>
    <row r="243" spans="1:22" ht="33.75" customHeight="1">
      <c r="A243" s="108">
        <v>211</v>
      </c>
      <c r="B243" s="154"/>
      <c r="C243" s="155"/>
      <c r="D243" s="156"/>
      <c r="E243" s="5"/>
      <c r="F243" s="4"/>
      <c r="G243" s="4"/>
      <c r="H243" s="4"/>
      <c r="I243" s="4"/>
      <c r="J243" s="55">
        <f t="shared" si="29"/>
        <v>0</v>
      </c>
      <c r="K243" s="151"/>
      <c r="L243" s="152"/>
      <c r="M243" s="152"/>
      <c r="N243" s="152"/>
      <c r="O243" s="152"/>
      <c r="P243" s="152"/>
      <c r="Q243" s="153"/>
      <c r="R243" s="6"/>
      <c r="S243" s="4"/>
      <c r="T243" s="119"/>
      <c r="U243" s="109"/>
      <c r="V243" s="107">
        <f t="shared" si="28"/>
        <v>0</v>
      </c>
    </row>
    <row r="244" spans="1:22" ht="33.75" customHeight="1">
      <c r="A244" s="108">
        <v>212</v>
      </c>
      <c r="B244" s="154"/>
      <c r="C244" s="155"/>
      <c r="D244" s="156"/>
      <c r="E244" s="5"/>
      <c r="F244" s="4"/>
      <c r="G244" s="4"/>
      <c r="H244" s="4"/>
      <c r="I244" s="4"/>
      <c r="J244" s="55">
        <f t="shared" si="29"/>
        <v>0</v>
      </c>
      <c r="K244" s="151"/>
      <c r="L244" s="152"/>
      <c r="M244" s="152"/>
      <c r="N244" s="152"/>
      <c r="O244" s="152"/>
      <c r="P244" s="152"/>
      <c r="Q244" s="153"/>
      <c r="R244" s="6"/>
      <c r="S244" s="4"/>
      <c r="T244" s="119"/>
      <c r="U244" s="109"/>
      <c r="V244" s="107">
        <f t="shared" si="28"/>
        <v>0</v>
      </c>
    </row>
    <row r="245" spans="1:22" ht="33.75" customHeight="1">
      <c r="A245" s="108">
        <v>213</v>
      </c>
      <c r="B245" s="154"/>
      <c r="C245" s="155"/>
      <c r="D245" s="156"/>
      <c r="E245" s="5"/>
      <c r="F245" s="4"/>
      <c r="G245" s="4"/>
      <c r="H245" s="4"/>
      <c r="I245" s="4"/>
      <c r="J245" s="55">
        <f t="shared" si="29"/>
        <v>0</v>
      </c>
      <c r="K245" s="151"/>
      <c r="L245" s="152"/>
      <c r="M245" s="152"/>
      <c r="N245" s="152"/>
      <c r="O245" s="152"/>
      <c r="P245" s="152"/>
      <c r="Q245" s="153"/>
      <c r="R245" s="6"/>
      <c r="S245" s="4"/>
      <c r="T245" s="119"/>
      <c r="U245" s="109"/>
      <c r="V245" s="107">
        <f t="shared" si="28"/>
        <v>0</v>
      </c>
    </row>
    <row r="246" spans="1:22" ht="33.75" customHeight="1">
      <c r="A246" s="108">
        <v>214</v>
      </c>
      <c r="B246" s="154"/>
      <c r="C246" s="155"/>
      <c r="D246" s="156"/>
      <c r="E246" s="5"/>
      <c r="F246" s="4"/>
      <c r="G246" s="4"/>
      <c r="H246" s="4"/>
      <c r="I246" s="4"/>
      <c r="J246" s="55">
        <f t="shared" si="29"/>
        <v>0</v>
      </c>
      <c r="K246" s="151"/>
      <c r="L246" s="152"/>
      <c r="M246" s="152"/>
      <c r="N246" s="152"/>
      <c r="O246" s="152"/>
      <c r="P246" s="152"/>
      <c r="Q246" s="153"/>
      <c r="R246" s="6"/>
      <c r="S246" s="4"/>
      <c r="T246" s="119"/>
      <c r="U246" s="109"/>
      <c r="V246" s="107">
        <f t="shared" si="28"/>
        <v>0</v>
      </c>
    </row>
    <row r="247" spans="1:22" ht="33.75" customHeight="1">
      <c r="A247" s="108">
        <v>215</v>
      </c>
      <c r="B247" s="154"/>
      <c r="C247" s="155"/>
      <c r="D247" s="156"/>
      <c r="E247" s="5"/>
      <c r="F247" s="4"/>
      <c r="G247" s="4"/>
      <c r="H247" s="4"/>
      <c r="I247" s="4"/>
      <c r="J247" s="55">
        <f t="shared" si="29"/>
        <v>0</v>
      </c>
      <c r="K247" s="151"/>
      <c r="L247" s="152"/>
      <c r="M247" s="152"/>
      <c r="N247" s="152"/>
      <c r="O247" s="152"/>
      <c r="P247" s="152"/>
      <c r="Q247" s="153"/>
      <c r="R247" s="6"/>
      <c r="S247" s="4"/>
      <c r="T247" s="119"/>
      <c r="U247" s="109"/>
      <c r="V247" s="107">
        <f t="shared" si="28"/>
        <v>0</v>
      </c>
    </row>
    <row r="248" spans="1:22" ht="33.75" customHeight="1">
      <c r="A248" s="108">
        <v>216</v>
      </c>
      <c r="B248" s="154"/>
      <c r="C248" s="155"/>
      <c r="D248" s="156"/>
      <c r="E248" s="5"/>
      <c r="F248" s="4"/>
      <c r="G248" s="4"/>
      <c r="H248" s="4"/>
      <c r="I248" s="4"/>
      <c r="J248" s="55">
        <f t="shared" si="29"/>
        <v>0</v>
      </c>
      <c r="K248" s="151"/>
      <c r="L248" s="152"/>
      <c r="M248" s="152"/>
      <c r="N248" s="152"/>
      <c r="O248" s="152"/>
      <c r="P248" s="152"/>
      <c r="Q248" s="153"/>
      <c r="R248" s="6"/>
      <c r="S248" s="4"/>
      <c r="T248" s="119"/>
      <c r="U248" s="109"/>
      <c r="V248" s="107">
        <f t="shared" si="28"/>
        <v>0</v>
      </c>
    </row>
    <row r="249" spans="1:22" ht="33.75" customHeight="1">
      <c r="A249" s="108">
        <v>217</v>
      </c>
      <c r="B249" s="154"/>
      <c r="C249" s="155"/>
      <c r="D249" s="156"/>
      <c r="E249" s="5"/>
      <c r="F249" s="4"/>
      <c r="G249" s="4"/>
      <c r="H249" s="4"/>
      <c r="I249" s="4"/>
      <c r="J249" s="55">
        <f t="shared" si="29"/>
        <v>0</v>
      </c>
      <c r="K249" s="151"/>
      <c r="L249" s="152"/>
      <c r="M249" s="152"/>
      <c r="N249" s="152"/>
      <c r="O249" s="152"/>
      <c r="P249" s="152"/>
      <c r="Q249" s="153"/>
      <c r="R249" s="6"/>
      <c r="S249" s="4"/>
      <c r="T249" s="119"/>
      <c r="U249" s="109"/>
      <c r="V249" s="107">
        <f t="shared" si="28"/>
        <v>0</v>
      </c>
    </row>
    <row r="250" spans="1:22" ht="33.75" customHeight="1">
      <c r="A250" s="108">
        <v>218</v>
      </c>
      <c r="B250" s="154"/>
      <c r="C250" s="155"/>
      <c r="D250" s="156"/>
      <c r="E250" s="5"/>
      <c r="F250" s="4"/>
      <c r="G250" s="4"/>
      <c r="H250" s="4"/>
      <c r="I250" s="4"/>
      <c r="J250" s="55">
        <f t="shared" si="29"/>
        <v>0</v>
      </c>
      <c r="K250" s="151"/>
      <c r="L250" s="152"/>
      <c r="M250" s="152"/>
      <c r="N250" s="152"/>
      <c r="O250" s="152"/>
      <c r="P250" s="152"/>
      <c r="Q250" s="153"/>
      <c r="R250" s="6"/>
      <c r="S250" s="4"/>
      <c r="T250" s="119"/>
      <c r="U250" s="109"/>
      <c r="V250" s="107">
        <f t="shared" si="28"/>
        <v>0</v>
      </c>
    </row>
    <row r="251" spans="1:22" ht="33.75" customHeight="1">
      <c r="A251" s="108">
        <v>219</v>
      </c>
      <c r="B251" s="154"/>
      <c r="C251" s="155"/>
      <c r="D251" s="156"/>
      <c r="E251" s="5"/>
      <c r="F251" s="4"/>
      <c r="G251" s="4"/>
      <c r="H251" s="4"/>
      <c r="I251" s="4"/>
      <c r="J251" s="55">
        <f t="shared" si="29"/>
        <v>0</v>
      </c>
      <c r="K251" s="151"/>
      <c r="L251" s="152"/>
      <c r="M251" s="152"/>
      <c r="N251" s="152"/>
      <c r="O251" s="152"/>
      <c r="P251" s="152"/>
      <c r="Q251" s="153"/>
      <c r="R251" s="6"/>
      <c r="S251" s="4"/>
      <c r="T251" s="119" t="b">
        <v>0</v>
      </c>
      <c r="U251" s="109"/>
      <c r="V251" s="107">
        <f t="shared" si="28"/>
        <v>0</v>
      </c>
    </row>
    <row r="252" spans="1:22" ht="33.75" customHeight="1">
      <c r="A252" s="108">
        <v>220</v>
      </c>
      <c r="B252" s="154"/>
      <c r="C252" s="155"/>
      <c r="D252" s="156"/>
      <c r="E252" s="5"/>
      <c r="F252" s="4"/>
      <c r="G252" s="4"/>
      <c r="H252" s="4"/>
      <c r="I252" s="4"/>
      <c r="J252" s="55">
        <f t="shared" si="29"/>
        <v>0</v>
      </c>
      <c r="K252" s="151"/>
      <c r="L252" s="152"/>
      <c r="M252" s="152"/>
      <c r="N252" s="152"/>
      <c r="O252" s="152"/>
      <c r="P252" s="152"/>
      <c r="Q252" s="153"/>
      <c r="R252" s="6"/>
      <c r="S252" s="4"/>
      <c r="T252" s="119" t="b">
        <v>0</v>
      </c>
      <c r="U252" s="109"/>
      <c r="V252" s="107">
        <f t="shared" si="28"/>
        <v>0</v>
      </c>
    </row>
    <row r="253" spans="1:22" ht="33.75" customHeight="1">
      <c r="A253" s="108">
        <v>221</v>
      </c>
      <c r="B253" s="154"/>
      <c r="C253" s="155"/>
      <c r="D253" s="156"/>
      <c r="E253" s="5"/>
      <c r="F253" s="4"/>
      <c r="G253" s="4"/>
      <c r="H253" s="4"/>
      <c r="I253" s="4"/>
      <c r="J253" s="55">
        <f t="shared" si="29"/>
        <v>0</v>
      </c>
      <c r="K253" s="151"/>
      <c r="L253" s="152"/>
      <c r="M253" s="152"/>
      <c r="N253" s="152"/>
      <c r="O253" s="152"/>
      <c r="P253" s="152"/>
      <c r="Q253" s="153"/>
      <c r="R253" s="6"/>
      <c r="S253" s="4"/>
      <c r="T253" s="119"/>
      <c r="U253" s="109"/>
      <c r="V253" s="107">
        <f t="shared" si="28"/>
        <v>0</v>
      </c>
    </row>
    <row r="254" spans="1:22" ht="33.75" customHeight="1">
      <c r="A254" s="108">
        <v>222</v>
      </c>
      <c r="B254" s="154"/>
      <c r="C254" s="155"/>
      <c r="D254" s="156"/>
      <c r="E254" s="5"/>
      <c r="F254" s="4"/>
      <c r="G254" s="4"/>
      <c r="H254" s="4"/>
      <c r="I254" s="4"/>
      <c r="J254" s="55">
        <f t="shared" si="29"/>
        <v>0</v>
      </c>
      <c r="K254" s="151"/>
      <c r="L254" s="152"/>
      <c r="M254" s="152"/>
      <c r="N254" s="152"/>
      <c r="O254" s="152"/>
      <c r="P254" s="152"/>
      <c r="Q254" s="153"/>
      <c r="R254" s="6"/>
      <c r="S254" s="4"/>
      <c r="T254" s="119"/>
      <c r="U254" s="109"/>
      <c r="V254" s="107">
        <f t="shared" si="28"/>
        <v>0</v>
      </c>
    </row>
    <row r="255" spans="1:22" ht="33.75" customHeight="1">
      <c r="A255" s="108">
        <v>223</v>
      </c>
      <c r="B255" s="154"/>
      <c r="C255" s="155"/>
      <c r="D255" s="156"/>
      <c r="E255" s="5"/>
      <c r="F255" s="4"/>
      <c r="G255" s="4"/>
      <c r="H255" s="4"/>
      <c r="I255" s="4"/>
      <c r="J255" s="55">
        <f t="shared" si="29"/>
        <v>0</v>
      </c>
      <c r="K255" s="151"/>
      <c r="L255" s="152"/>
      <c r="M255" s="152"/>
      <c r="N255" s="152"/>
      <c r="O255" s="152"/>
      <c r="P255" s="152"/>
      <c r="Q255" s="153"/>
      <c r="R255" s="6"/>
      <c r="S255" s="4"/>
      <c r="T255" s="119"/>
      <c r="U255" s="109"/>
      <c r="V255" s="107">
        <f t="shared" si="28"/>
        <v>0</v>
      </c>
    </row>
    <row r="256" spans="1:22" ht="33.75" customHeight="1">
      <c r="A256" s="108">
        <v>224</v>
      </c>
      <c r="B256" s="154"/>
      <c r="C256" s="155"/>
      <c r="D256" s="156"/>
      <c r="E256" s="5"/>
      <c r="F256" s="4"/>
      <c r="G256" s="4"/>
      <c r="H256" s="4"/>
      <c r="I256" s="4"/>
      <c r="J256" s="55">
        <f t="shared" si="29"/>
        <v>0</v>
      </c>
      <c r="K256" s="151"/>
      <c r="L256" s="152"/>
      <c r="M256" s="152"/>
      <c r="N256" s="152"/>
      <c r="O256" s="152"/>
      <c r="P256" s="152"/>
      <c r="Q256" s="153"/>
      <c r="R256" s="6"/>
      <c r="S256" s="4"/>
      <c r="T256" s="119"/>
      <c r="U256" s="109"/>
      <c r="V256" s="107">
        <f t="shared" si="28"/>
        <v>0</v>
      </c>
    </row>
    <row r="257" spans="1:22" ht="33.75" customHeight="1">
      <c r="A257" s="108">
        <v>225</v>
      </c>
      <c r="B257" s="154"/>
      <c r="C257" s="155"/>
      <c r="D257" s="156"/>
      <c r="E257" s="5"/>
      <c r="F257" s="4"/>
      <c r="G257" s="4"/>
      <c r="H257" s="4"/>
      <c r="I257" s="4"/>
      <c r="J257" s="55">
        <f t="shared" si="29"/>
        <v>0</v>
      </c>
      <c r="K257" s="151"/>
      <c r="L257" s="152"/>
      <c r="M257" s="152"/>
      <c r="N257" s="152"/>
      <c r="O257" s="152"/>
      <c r="P257" s="152"/>
      <c r="Q257" s="153"/>
      <c r="R257" s="6"/>
      <c r="S257" s="4"/>
      <c r="T257" s="119"/>
      <c r="U257" s="109"/>
      <c r="V257" s="107">
        <f t="shared" si="28"/>
        <v>0</v>
      </c>
    </row>
    <row r="258" spans="1:22" ht="33.75" customHeight="1">
      <c r="A258" s="108">
        <v>226</v>
      </c>
      <c r="B258" s="154"/>
      <c r="C258" s="155"/>
      <c r="D258" s="156"/>
      <c r="E258" s="5"/>
      <c r="F258" s="4"/>
      <c r="G258" s="4"/>
      <c r="H258" s="4"/>
      <c r="I258" s="4"/>
      <c r="J258" s="55">
        <f t="shared" si="29"/>
        <v>0</v>
      </c>
      <c r="K258" s="151"/>
      <c r="L258" s="152"/>
      <c r="M258" s="152"/>
      <c r="N258" s="152"/>
      <c r="O258" s="152"/>
      <c r="P258" s="152"/>
      <c r="Q258" s="153"/>
      <c r="R258" s="6"/>
      <c r="S258" s="4"/>
      <c r="T258" s="119"/>
      <c r="U258" s="109"/>
      <c r="V258" s="107">
        <f t="shared" si="28"/>
        <v>0</v>
      </c>
    </row>
    <row r="259" spans="1:22" ht="33.75" customHeight="1">
      <c r="A259" s="108">
        <v>227</v>
      </c>
      <c r="B259" s="154"/>
      <c r="C259" s="155"/>
      <c r="D259" s="156"/>
      <c r="E259" s="5"/>
      <c r="F259" s="4"/>
      <c r="G259" s="4"/>
      <c r="H259" s="4"/>
      <c r="I259" s="4"/>
      <c r="J259" s="55">
        <f t="shared" si="29"/>
        <v>0</v>
      </c>
      <c r="K259" s="151"/>
      <c r="L259" s="152"/>
      <c r="M259" s="152"/>
      <c r="N259" s="152"/>
      <c r="O259" s="152"/>
      <c r="P259" s="152"/>
      <c r="Q259" s="153"/>
      <c r="R259" s="6"/>
      <c r="S259" s="4"/>
      <c r="T259" s="119"/>
      <c r="U259" s="109"/>
      <c r="V259" s="107">
        <f t="shared" si="28"/>
        <v>0</v>
      </c>
    </row>
    <row r="260" spans="1:22" ht="33.75" customHeight="1">
      <c r="A260" s="108">
        <v>228</v>
      </c>
      <c r="B260" s="154"/>
      <c r="C260" s="155"/>
      <c r="D260" s="156"/>
      <c r="E260" s="5"/>
      <c r="F260" s="4"/>
      <c r="G260" s="4"/>
      <c r="H260" s="4"/>
      <c r="I260" s="4"/>
      <c r="J260" s="55">
        <f t="shared" si="29"/>
        <v>0</v>
      </c>
      <c r="K260" s="151"/>
      <c r="L260" s="152"/>
      <c r="M260" s="152"/>
      <c r="N260" s="152"/>
      <c r="O260" s="152"/>
      <c r="P260" s="152"/>
      <c r="Q260" s="153"/>
      <c r="R260" s="6"/>
      <c r="S260" s="4"/>
      <c r="T260" s="119"/>
      <c r="U260" s="109"/>
      <c r="V260" s="107">
        <f t="shared" si="28"/>
        <v>0</v>
      </c>
    </row>
    <row r="261" spans="1:22" ht="33.75" customHeight="1">
      <c r="A261" s="108">
        <v>229</v>
      </c>
      <c r="B261" s="154"/>
      <c r="C261" s="155"/>
      <c r="D261" s="156"/>
      <c r="E261" s="5"/>
      <c r="F261" s="4"/>
      <c r="G261" s="4"/>
      <c r="H261" s="4"/>
      <c r="I261" s="4"/>
      <c r="J261" s="55">
        <f t="shared" si="29"/>
        <v>0</v>
      </c>
      <c r="K261" s="151"/>
      <c r="L261" s="152"/>
      <c r="M261" s="152"/>
      <c r="N261" s="152"/>
      <c r="O261" s="152"/>
      <c r="P261" s="152"/>
      <c r="Q261" s="153"/>
      <c r="R261" s="6"/>
      <c r="S261" s="4"/>
      <c r="T261" s="119"/>
      <c r="U261" s="109"/>
      <c r="V261" s="107">
        <f t="shared" si="28"/>
        <v>0</v>
      </c>
    </row>
    <row r="262" spans="1:22" ht="33.75" customHeight="1">
      <c r="A262" s="108">
        <v>230</v>
      </c>
      <c r="B262" s="154"/>
      <c r="C262" s="155"/>
      <c r="D262" s="156"/>
      <c r="E262" s="5"/>
      <c r="F262" s="4"/>
      <c r="G262" s="4"/>
      <c r="H262" s="4"/>
      <c r="I262" s="4"/>
      <c r="J262" s="55">
        <f t="shared" si="29"/>
        <v>0</v>
      </c>
      <c r="K262" s="151"/>
      <c r="L262" s="152"/>
      <c r="M262" s="152"/>
      <c r="N262" s="152"/>
      <c r="O262" s="152"/>
      <c r="P262" s="152"/>
      <c r="Q262" s="153"/>
      <c r="R262" s="6"/>
      <c r="S262" s="4"/>
      <c r="T262" s="119"/>
      <c r="U262" s="109"/>
      <c r="V262" s="107">
        <f t="shared" si="28"/>
        <v>0</v>
      </c>
    </row>
    <row r="263" spans="1:22" ht="33.75" customHeight="1">
      <c r="A263" s="108">
        <v>231</v>
      </c>
      <c r="B263" s="154"/>
      <c r="C263" s="155"/>
      <c r="D263" s="156"/>
      <c r="E263" s="5"/>
      <c r="F263" s="4"/>
      <c r="G263" s="4"/>
      <c r="H263" s="4"/>
      <c r="I263" s="4"/>
      <c r="J263" s="55">
        <f t="shared" si="29"/>
        <v>0</v>
      </c>
      <c r="K263" s="151"/>
      <c r="L263" s="152"/>
      <c r="M263" s="152"/>
      <c r="N263" s="152"/>
      <c r="O263" s="152"/>
      <c r="P263" s="152"/>
      <c r="Q263" s="153"/>
      <c r="R263" s="6"/>
      <c r="S263" s="4"/>
      <c r="T263" s="119" t="b">
        <v>0</v>
      </c>
      <c r="U263" s="109"/>
      <c r="V263" s="107">
        <f t="shared" si="28"/>
        <v>0</v>
      </c>
    </row>
    <row r="264" spans="1:22" ht="33.75" customHeight="1">
      <c r="A264" s="108">
        <v>232</v>
      </c>
      <c r="B264" s="154"/>
      <c r="C264" s="155"/>
      <c r="D264" s="156"/>
      <c r="E264" s="5"/>
      <c r="F264" s="4"/>
      <c r="G264" s="4"/>
      <c r="H264" s="4"/>
      <c r="I264" s="4"/>
      <c r="J264" s="55">
        <f t="shared" si="29"/>
        <v>0</v>
      </c>
      <c r="K264" s="151"/>
      <c r="L264" s="152"/>
      <c r="M264" s="152"/>
      <c r="N264" s="152"/>
      <c r="O264" s="152"/>
      <c r="P264" s="152"/>
      <c r="Q264" s="153"/>
      <c r="R264" s="6"/>
      <c r="S264" s="4"/>
      <c r="T264" s="119"/>
      <c r="U264" s="109"/>
      <c r="V264" s="107">
        <f t="shared" si="28"/>
        <v>0</v>
      </c>
    </row>
    <row r="265" spans="1:22" ht="33.75" customHeight="1">
      <c r="A265" s="108">
        <v>233</v>
      </c>
      <c r="B265" s="154"/>
      <c r="C265" s="155"/>
      <c r="D265" s="156"/>
      <c r="E265" s="5"/>
      <c r="F265" s="4"/>
      <c r="G265" s="4"/>
      <c r="H265" s="4"/>
      <c r="I265" s="4"/>
      <c r="J265" s="55">
        <f t="shared" si="29"/>
        <v>0</v>
      </c>
      <c r="K265" s="151"/>
      <c r="L265" s="152"/>
      <c r="M265" s="152"/>
      <c r="N265" s="152"/>
      <c r="O265" s="152"/>
      <c r="P265" s="152"/>
      <c r="Q265" s="153"/>
      <c r="R265" s="6"/>
      <c r="S265" s="4"/>
      <c r="T265" s="119"/>
      <c r="U265" s="109"/>
      <c r="V265" s="107">
        <f t="shared" si="28"/>
        <v>0</v>
      </c>
    </row>
    <row r="266" spans="1:22" ht="33.75" customHeight="1">
      <c r="A266" s="108">
        <v>234</v>
      </c>
      <c r="B266" s="154"/>
      <c r="C266" s="155"/>
      <c r="D266" s="156"/>
      <c r="E266" s="5"/>
      <c r="F266" s="4"/>
      <c r="G266" s="4"/>
      <c r="H266" s="4"/>
      <c r="I266" s="4"/>
      <c r="J266" s="55">
        <f t="shared" si="29"/>
        <v>0</v>
      </c>
      <c r="K266" s="151"/>
      <c r="L266" s="152"/>
      <c r="M266" s="152"/>
      <c r="N266" s="152"/>
      <c r="O266" s="152"/>
      <c r="P266" s="152"/>
      <c r="Q266" s="153"/>
      <c r="R266" s="6"/>
      <c r="S266" s="4"/>
      <c r="T266" s="119"/>
      <c r="U266" s="109"/>
      <c r="V266" s="107">
        <f t="shared" si="28"/>
        <v>0</v>
      </c>
    </row>
    <row r="267" spans="1:22" ht="33.75" customHeight="1">
      <c r="A267" s="108">
        <v>235</v>
      </c>
      <c r="B267" s="154"/>
      <c r="C267" s="155"/>
      <c r="D267" s="156"/>
      <c r="E267" s="5"/>
      <c r="F267" s="4"/>
      <c r="G267" s="4"/>
      <c r="H267" s="4"/>
      <c r="I267" s="4"/>
      <c r="J267" s="55">
        <f t="shared" si="29"/>
        <v>0</v>
      </c>
      <c r="K267" s="151"/>
      <c r="L267" s="152"/>
      <c r="M267" s="152"/>
      <c r="N267" s="152"/>
      <c r="O267" s="152"/>
      <c r="P267" s="152"/>
      <c r="Q267" s="153"/>
      <c r="R267" s="6"/>
      <c r="S267" s="4"/>
      <c r="T267" s="119"/>
      <c r="U267" s="109"/>
      <c r="V267" s="107">
        <f t="shared" si="28"/>
        <v>0</v>
      </c>
    </row>
    <row r="268" spans="1:22" ht="33.75" customHeight="1">
      <c r="A268" s="108">
        <v>236</v>
      </c>
      <c r="B268" s="154"/>
      <c r="C268" s="155"/>
      <c r="D268" s="156"/>
      <c r="E268" s="5"/>
      <c r="F268" s="4"/>
      <c r="G268" s="4"/>
      <c r="H268" s="4"/>
      <c r="I268" s="4"/>
      <c r="J268" s="55">
        <f t="shared" si="29"/>
        <v>0</v>
      </c>
      <c r="K268" s="151"/>
      <c r="L268" s="152"/>
      <c r="M268" s="152"/>
      <c r="N268" s="152"/>
      <c r="O268" s="152"/>
      <c r="P268" s="152"/>
      <c r="Q268" s="153"/>
      <c r="R268" s="6"/>
      <c r="S268" s="4"/>
      <c r="T268" s="119"/>
      <c r="U268" s="109"/>
      <c r="V268" s="107">
        <f t="shared" si="28"/>
        <v>0</v>
      </c>
    </row>
    <row r="269" spans="1:22" ht="33.75" customHeight="1">
      <c r="A269" s="108">
        <v>237</v>
      </c>
      <c r="B269" s="154"/>
      <c r="C269" s="155"/>
      <c r="D269" s="156"/>
      <c r="E269" s="5"/>
      <c r="F269" s="4"/>
      <c r="G269" s="4"/>
      <c r="H269" s="4"/>
      <c r="I269" s="4"/>
      <c r="J269" s="55">
        <f t="shared" si="29"/>
        <v>0</v>
      </c>
      <c r="K269" s="151"/>
      <c r="L269" s="152"/>
      <c r="M269" s="152"/>
      <c r="N269" s="152"/>
      <c r="O269" s="152"/>
      <c r="P269" s="152"/>
      <c r="Q269" s="153"/>
      <c r="R269" s="6"/>
      <c r="S269" s="4"/>
      <c r="T269" s="119"/>
      <c r="U269" s="109"/>
      <c r="V269" s="107">
        <f t="shared" si="28"/>
        <v>0</v>
      </c>
    </row>
    <row r="270" spans="1:22" ht="33.75" customHeight="1">
      <c r="A270" s="108">
        <v>238</v>
      </c>
      <c r="B270" s="154"/>
      <c r="C270" s="155"/>
      <c r="D270" s="156"/>
      <c r="E270" s="5"/>
      <c r="F270" s="4"/>
      <c r="G270" s="4"/>
      <c r="H270" s="4"/>
      <c r="I270" s="4"/>
      <c r="J270" s="55">
        <f t="shared" si="29"/>
        <v>0</v>
      </c>
      <c r="K270" s="151"/>
      <c r="L270" s="152"/>
      <c r="M270" s="152"/>
      <c r="N270" s="152"/>
      <c r="O270" s="152"/>
      <c r="P270" s="152"/>
      <c r="Q270" s="153"/>
      <c r="R270" s="6"/>
      <c r="S270" s="4"/>
      <c r="T270" s="119"/>
      <c r="U270" s="109"/>
      <c r="V270" s="107">
        <f t="shared" si="28"/>
        <v>0</v>
      </c>
    </row>
    <row r="271" spans="1:22" ht="33.75" customHeight="1">
      <c r="A271" s="108">
        <v>239</v>
      </c>
      <c r="B271" s="154"/>
      <c r="C271" s="155"/>
      <c r="D271" s="156"/>
      <c r="E271" s="5"/>
      <c r="F271" s="4"/>
      <c r="G271" s="4"/>
      <c r="H271" s="4"/>
      <c r="I271" s="4"/>
      <c r="J271" s="55">
        <f t="shared" si="29"/>
        <v>0</v>
      </c>
      <c r="K271" s="151"/>
      <c r="L271" s="152"/>
      <c r="M271" s="152"/>
      <c r="N271" s="152"/>
      <c r="O271" s="152"/>
      <c r="P271" s="152"/>
      <c r="Q271" s="153"/>
      <c r="R271" s="6"/>
      <c r="S271" s="4"/>
      <c r="T271" s="118"/>
      <c r="U271" s="106"/>
      <c r="V271" s="107">
        <f t="shared" si="28"/>
        <v>0</v>
      </c>
    </row>
    <row r="272" spans="1:22" ht="33.75" customHeight="1">
      <c r="A272" s="108">
        <v>240</v>
      </c>
      <c r="B272" s="154"/>
      <c r="C272" s="155"/>
      <c r="D272" s="156"/>
      <c r="E272" s="5"/>
      <c r="F272" s="4"/>
      <c r="G272" s="4"/>
      <c r="H272" s="4"/>
      <c r="I272" s="4"/>
      <c r="J272" s="55">
        <f t="shared" si="29"/>
        <v>0</v>
      </c>
      <c r="K272" s="151"/>
      <c r="L272" s="152"/>
      <c r="M272" s="152"/>
      <c r="N272" s="152"/>
      <c r="O272" s="152"/>
      <c r="P272" s="152"/>
      <c r="Q272" s="153"/>
      <c r="R272" s="6"/>
      <c r="S272" s="4"/>
      <c r="T272" s="118"/>
      <c r="U272" s="106"/>
      <c r="V272" s="107">
        <f t="shared" si="28"/>
        <v>0</v>
      </c>
    </row>
    <row r="273" spans="1:22" ht="33.75" customHeight="1">
      <c r="A273" s="108">
        <v>241</v>
      </c>
      <c r="B273" s="154"/>
      <c r="C273" s="155"/>
      <c r="D273" s="156"/>
      <c r="E273" s="5"/>
      <c r="F273" s="4"/>
      <c r="G273" s="4"/>
      <c r="H273" s="4"/>
      <c r="I273" s="4"/>
      <c r="J273" s="56">
        <f t="shared" si="29"/>
        <v>0</v>
      </c>
      <c r="K273" s="151"/>
      <c r="L273" s="152"/>
      <c r="M273" s="152"/>
      <c r="N273" s="152"/>
      <c r="O273" s="152"/>
      <c r="P273" s="152"/>
      <c r="Q273" s="153"/>
      <c r="R273" s="6"/>
      <c r="S273" s="4"/>
      <c r="T273" s="118"/>
      <c r="U273" s="106"/>
      <c r="V273" s="107">
        <f t="shared" si="28"/>
        <v>0</v>
      </c>
    </row>
    <row r="274" spans="1:22" ht="33.75" customHeight="1">
      <c r="A274" s="108">
        <v>242</v>
      </c>
      <c r="B274" s="154"/>
      <c r="C274" s="155"/>
      <c r="D274" s="156"/>
      <c r="E274" s="5"/>
      <c r="F274" s="4"/>
      <c r="G274" s="4"/>
      <c r="H274" s="4"/>
      <c r="I274" s="4"/>
      <c r="J274" s="56">
        <f t="shared" si="29"/>
        <v>0</v>
      </c>
      <c r="K274" s="151"/>
      <c r="L274" s="152"/>
      <c r="M274" s="152"/>
      <c r="N274" s="152"/>
      <c r="O274" s="152"/>
      <c r="P274" s="152"/>
      <c r="Q274" s="153"/>
      <c r="R274" s="6"/>
      <c r="S274" s="4"/>
      <c r="T274" s="119"/>
      <c r="U274" s="109"/>
      <c r="V274" s="107">
        <f t="shared" si="28"/>
        <v>0</v>
      </c>
    </row>
    <row r="275" spans="1:22" ht="33.75" customHeight="1">
      <c r="A275" s="108">
        <v>243</v>
      </c>
      <c r="B275" s="154"/>
      <c r="C275" s="155"/>
      <c r="D275" s="156"/>
      <c r="E275" s="5"/>
      <c r="F275" s="4"/>
      <c r="G275" s="4"/>
      <c r="H275" s="4"/>
      <c r="I275" s="4"/>
      <c r="J275" s="56">
        <f t="shared" si="29"/>
        <v>0</v>
      </c>
      <c r="K275" s="151"/>
      <c r="L275" s="152"/>
      <c r="M275" s="152"/>
      <c r="N275" s="152"/>
      <c r="O275" s="152"/>
      <c r="P275" s="152"/>
      <c r="Q275" s="153"/>
      <c r="R275" s="6"/>
      <c r="S275" s="4"/>
      <c r="T275" s="119"/>
      <c r="U275" s="109"/>
      <c r="V275" s="107">
        <f t="shared" si="28"/>
        <v>0</v>
      </c>
    </row>
    <row r="276" spans="1:22" ht="33.75" customHeight="1">
      <c r="A276" s="108">
        <v>244</v>
      </c>
      <c r="B276" s="154"/>
      <c r="C276" s="155"/>
      <c r="D276" s="156"/>
      <c r="E276" s="5"/>
      <c r="F276" s="4"/>
      <c r="G276" s="4"/>
      <c r="H276" s="4"/>
      <c r="I276" s="4"/>
      <c r="J276" s="56">
        <f t="shared" si="29"/>
        <v>0</v>
      </c>
      <c r="K276" s="151"/>
      <c r="L276" s="152"/>
      <c r="M276" s="152"/>
      <c r="N276" s="152"/>
      <c r="O276" s="152"/>
      <c r="P276" s="152"/>
      <c r="Q276" s="153"/>
      <c r="R276" s="6"/>
      <c r="S276" s="4"/>
      <c r="T276" s="119"/>
      <c r="U276" s="109"/>
      <c r="V276" s="107">
        <f t="shared" si="28"/>
        <v>0</v>
      </c>
    </row>
    <row r="277" spans="1:22" ht="33.75" customHeight="1">
      <c r="A277" s="108">
        <v>245</v>
      </c>
      <c r="B277" s="154"/>
      <c r="C277" s="155"/>
      <c r="D277" s="156"/>
      <c r="E277" s="5"/>
      <c r="F277" s="4"/>
      <c r="G277" s="4"/>
      <c r="H277" s="4"/>
      <c r="I277" s="4"/>
      <c r="J277" s="56">
        <f t="shared" si="29"/>
        <v>0</v>
      </c>
      <c r="K277" s="151"/>
      <c r="L277" s="152"/>
      <c r="M277" s="152"/>
      <c r="N277" s="152"/>
      <c r="O277" s="152"/>
      <c r="P277" s="152"/>
      <c r="Q277" s="153"/>
      <c r="R277" s="6"/>
      <c r="S277" s="4"/>
      <c r="T277" s="119"/>
      <c r="U277" s="109"/>
      <c r="V277" s="107">
        <f t="shared" si="28"/>
        <v>0</v>
      </c>
    </row>
    <row r="278" spans="1:22" ht="33.75" customHeight="1">
      <c r="A278" s="108">
        <v>246</v>
      </c>
      <c r="B278" s="154"/>
      <c r="C278" s="155"/>
      <c r="D278" s="156"/>
      <c r="E278" s="5"/>
      <c r="F278" s="4"/>
      <c r="G278" s="4"/>
      <c r="H278" s="4"/>
      <c r="I278" s="4"/>
      <c r="J278" s="56">
        <f t="shared" si="29"/>
        <v>0</v>
      </c>
      <c r="K278" s="151"/>
      <c r="L278" s="152"/>
      <c r="M278" s="152"/>
      <c r="N278" s="152"/>
      <c r="O278" s="152"/>
      <c r="P278" s="152"/>
      <c r="Q278" s="153"/>
      <c r="R278" s="6"/>
      <c r="S278" s="4"/>
      <c r="T278" s="119"/>
      <c r="U278" s="109"/>
      <c r="V278" s="107">
        <f t="shared" si="28"/>
        <v>0</v>
      </c>
    </row>
    <row r="279" spans="1:22" ht="33.75" customHeight="1">
      <c r="A279" s="108">
        <v>247</v>
      </c>
      <c r="B279" s="154"/>
      <c r="C279" s="155"/>
      <c r="D279" s="156"/>
      <c r="E279" s="5"/>
      <c r="F279" s="4"/>
      <c r="G279" s="4"/>
      <c r="H279" s="4"/>
      <c r="I279" s="4"/>
      <c r="J279" s="56">
        <f t="shared" si="29"/>
        <v>0</v>
      </c>
      <c r="K279" s="151"/>
      <c r="L279" s="152"/>
      <c r="M279" s="152"/>
      <c r="N279" s="152"/>
      <c r="O279" s="152"/>
      <c r="P279" s="152"/>
      <c r="Q279" s="153"/>
      <c r="R279" s="6"/>
      <c r="S279" s="4"/>
      <c r="T279" s="119"/>
      <c r="U279" s="109"/>
      <c r="V279" s="107">
        <f t="shared" si="28"/>
        <v>0</v>
      </c>
    </row>
    <row r="280" spans="1:22" ht="33.75" customHeight="1">
      <c r="A280" s="108">
        <v>248</v>
      </c>
      <c r="B280" s="154"/>
      <c r="C280" s="155"/>
      <c r="D280" s="156"/>
      <c r="E280" s="5"/>
      <c r="F280" s="4"/>
      <c r="G280" s="4"/>
      <c r="H280" s="4"/>
      <c r="I280" s="4"/>
      <c r="J280" s="56">
        <f t="shared" si="29"/>
        <v>0</v>
      </c>
      <c r="K280" s="151"/>
      <c r="L280" s="152"/>
      <c r="M280" s="152"/>
      <c r="N280" s="152"/>
      <c r="O280" s="152"/>
      <c r="P280" s="152"/>
      <c r="Q280" s="153"/>
      <c r="R280" s="6"/>
      <c r="S280" s="4"/>
      <c r="T280" s="119"/>
      <c r="U280" s="109"/>
      <c r="V280" s="107">
        <f t="shared" si="28"/>
        <v>0</v>
      </c>
    </row>
    <row r="281" spans="1:22" ht="33.75" customHeight="1">
      <c r="A281" s="108">
        <v>249</v>
      </c>
      <c r="B281" s="154"/>
      <c r="C281" s="155"/>
      <c r="D281" s="156"/>
      <c r="E281" s="5"/>
      <c r="F281" s="4"/>
      <c r="G281" s="4"/>
      <c r="H281" s="4"/>
      <c r="I281" s="4"/>
      <c r="J281" s="56">
        <f t="shared" si="29"/>
        <v>0</v>
      </c>
      <c r="K281" s="151"/>
      <c r="L281" s="152"/>
      <c r="M281" s="152"/>
      <c r="N281" s="152"/>
      <c r="O281" s="152"/>
      <c r="P281" s="152"/>
      <c r="Q281" s="153"/>
      <c r="R281" s="6"/>
      <c r="S281" s="4"/>
      <c r="T281" s="119"/>
      <c r="U281" s="109"/>
      <c r="V281" s="107">
        <f t="shared" si="28"/>
        <v>0</v>
      </c>
    </row>
    <row r="282" spans="1:22" ht="33.75" customHeight="1">
      <c r="A282" s="108">
        <v>250</v>
      </c>
      <c r="B282" s="154"/>
      <c r="C282" s="155"/>
      <c r="D282" s="156"/>
      <c r="E282" s="5"/>
      <c r="F282" s="4"/>
      <c r="G282" s="4"/>
      <c r="H282" s="4"/>
      <c r="I282" s="4"/>
      <c r="J282" s="56">
        <f t="shared" si="29"/>
        <v>0</v>
      </c>
      <c r="K282" s="151"/>
      <c r="L282" s="152"/>
      <c r="M282" s="152"/>
      <c r="N282" s="152"/>
      <c r="O282" s="152"/>
      <c r="P282" s="152"/>
      <c r="Q282" s="153"/>
      <c r="R282" s="6"/>
      <c r="S282" s="4"/>
      <c r="T282" s="119"/>
      <c r="U282" s="109"/>
      <c r="V282" s="107">
        <f t="shared" si="28"/>
        <v>0</v>
      </c>
    </row>
    <row r="283" spans="1:22" ht="33.75" customHeight="1">
      <c r="A283" s="108">
        <v>251</v>
      </c>
      <c r="B283" s="154"/>
      <c r="C283" s="155"/>
      <c r="D283" s="156"/>
      <c r="E283" s="5"/>
      <c r="F283" s="4"/>
      <c r="G283" s="4"/>
      <c r="H283" s="4"/>
      <c r="I283" s="4"/>
      <c r="J283" s="56">
        <f t="shared" si="29"/>
        <v>0</v>
      </c>
      <c r="K283" s="151"/>
      <c r="L283" s="152"/>
      <c r="M283" s="152"/>
      <c r="N283" s="152"/>
      <c r="O283" s="152"/>
      <c r="P283" s="152"/>
      <c r="Q283" s="153"/>
      <c r="R283" s="6"/>
      <c r="S283" s="4"/>
      <c r="T283" s="119"/>
      <c r="U283" s="109"/>
      <c r="V283" s="107">
        <f t="shared" si="28"/>
        <v>0</v>
      </c>
    </row>
    <row r="284" spans="1:22" ht="33.75" customHeight="1">
      <c r="A284" s="108">
        <v>252</v>
      </c>
      <c r="B284" s="154"/>
      <c r="C284" s="155"/>
      <c r="D284" s="156"/>
      <c r="E284" s="5"/>
      <c r="F284" s="4"/>
      <c r="G284" s="4"/>
      <c r="H284" s="4"/>
      <c r="I284" s="4"/>
      <c r="J284" s="56">
        <f t="shared" si="29"/>
        <v>0</v>
      </c>
      <c r="K284" s="151"/>
      <c r="L284" s="152"/>
      <c r="M284" s="152"/>
      <c r="N284" s="152"/>
      <c r="O284" s="152"/>
      <c r="P284" s="152"/>
      <c r="Q284" s="153"/>
      <c r="R284" s="6"/>
      <c r="S284" s="4"/>
      <c r="T284" s="119"/>
      <c r="U284" s="109"/>
      <c r="V284" s="107">
        <f t="shared" si="28"/>
        <v>0</v>
      </c>
    </row>
    <row r="285" spans="1:22" ht="33.75" customHeight="1">
      <c r="A285" s="108">
        <v>253</v>
      </c>
      <c r="B285" s="154"/>
      <c r="C285" s="155"/>
      <c r="D285" s="156"/>
      <c r="E285" s="5"/>
      <c r="F285" s="4"/>
      <c r="G285" s="4"/>
      <c r="H285" s="4"/>
      <c r="I285" s="4"/>
      <c r="J285" s="56">
        <f t="shared" si="29"/>
        <v>0</v>
      </c>
      <c r="K285" s="151"/>
      <c r="L285" s="152"/>
      <c r="M285" s="152"/>
      <c r="N285" s="152"/>
      <c r="O285" s="152"/>
      <c r="P285" s="152"/>
      <c r="Q285" s="153"/>
      <c r="R285" s="6"/>
      <c r="S285" s="4"/>
      <c r="T285" s="119"/>
      <c r="U285" s="109"/>
      <c r="V285" s="107">
        <f t="shared" si="28"/>
        <v>0</v>
      </c>
    </row>
    <row r="286" spans="1:22" ht="33.75" customHeight="1">
      <c r="A286" s="108">
        <v>254</v>
      </c>
      <c r="B286" s="154"/>
      <c r="C286" s="155"/>
      <c r="D286" s="156"/>
      <c r="E286" s="5"/>
      <c r="F286" s="4"/>
      <c r="G286" s="4"/>
      <c r="H286" s="4"/>
      <c r="I286" s="4"/>
      <c r="J286" s="56">
        <f t="shared" si="29"/>
        <v>0</v>
      </c>
      <c r="K286" s="151"/>
      <c r="L286" s="152"/>
      <c r="M286" s="152"/>
      <c r="N286" s="152"/>
      <c r="O286" s="152"/>
      <c r="P286" s="152"/>
      <c r="Q286" s="153"/>
      <c r="R286" s="6"/>
      <c r="S286" s="4"/>
      <c r="T286" s="119"/>
      <c r="U286" s="109"/>
      <c r="V286" s="107">
        <f t="shared" si="28"/>
        <v>0</v>
      </c>
    </row>
    <row r="287" spans="1:22" ht="33.75" customHeight="1">
      <c r="A287" s="108">
        <v>255</v>
      </c>
      <c r="B287" s="154"/>
      <c r="C287" s="155"/>
      <c r="D287" s="156"/>
      <c r="E287" s="5"/>
      <c r="F287" s="4"/>
      <c r="G287" s="4"/>
      <c r="H287" s="4"/>
      <c r="I287" s="4"/>
      <c r="J287" s="56">
        <f t="shared" si="29"/>
        <v>0</v>
      </c>
      <c r="K287" s="151"/>
      <c r="L287" s="152"/>
      <c r="M287" s="152"/>
      <c r="N287" s="152"/>
      <c r="O287" s="152"/>
      <c r="P287" s="152"/>
      <c r="Q287" s="153"/>
      <c r="R287" s="6"/>
      <c r="S287" s="4"/>
      <c r="T287" s="119"/>
      <c r="U287" s="109"/>
      <c r="V287" s="107">
        <f t="shared" si="28"/>
        <v>0</v>
      </c>
    </row>
    <row r="288" spans="1:22" ht="33.75" customHeight="1">
      <c r="A288" s="108">
        <v>256</v>
      </c>
      <c r="B288" s="154"/>
      <c r="C288" s="155"/>
      <c r="D288" s="156"/>
      <c r="E288" s="5"/>
      <c r="F288" s="4"/>
      <c r="G288" s="4"/>
      <c r="H288" s="4"/>
      <c r="I288" s="4"/>
      <c r="J288" s="56">
        <f t="shared" si="29"/>
        <v>0</v>
      </c>
      <c r="K288" s="151"/>
      <c r="L288" s="152"/>
      <c r="M288" s="152"/>
      <c r="N288" s="152"/>
      <c r="O288" s="152"/>
      <c r="P288" s="152"/>
      <c r="Q288" s="153"/>
      <c r="R288" s="6"/>
      <c r="S288" s="4"/>
      <c r="T288" s="119"/>
      <c r="U288" s="109"/>
      <c r="V288" s="107">
        <f t="shared" si="28"/>
        <v>0</v>
      </c>
    </row>
    <row r="289" spans="1:22" ht="33.75" customHeight="1">
      <c r="A289" s="108">
        <v>257</v>
      </c>
      <c r="B289" s="154"/>
      <c r="C289" s="155"/>
      <c r="D289" s="156"/>
      <c r="E289" s="5"/>
      <c r="F289" s="4"/>
      <c r="G289" s="4"/>
      <c r="H289" s="4"/>
      <c r="I289" s="4"/>
      <c r="J289" s="56">
        <f t="shared" si="29"/>
        <v>0</v>
      </c>
      <c r="K289" s="151"/>
      <c r="L289" s="152"/>
      <c r="M289" s="152"/>
      <c r="N289" s="152"/>
      <c r="O289" s="152"/>
      <c r="P289" s="152"/>
      <c r="Q289" s="153"/>
      <c r="R289" s="6"/>
      <c r="S289" s="4"/>
      <c r="T289" s="119"/>
      <c r="U289" s="109"/>
      <c r="V289" s="107">
        <f t="shared" ref="V289:V315" si="30">MAX(F289:I289)</f>
        <v>0</v>
      </c>
    </row>
    <row r="290" spans="1:22" ht="33.75" customHeight="1">
      <c r="A290" s="108">
        <v>258</v>
      </c>
      <c r="B290" s="154"/>
      <c r="C290" s="155"/>
      <c r="D290" s="156"/>
      <c r="E290" s="5"/>
      <c r="F290" s="4"/>
      <c r="G290" s="4"/>
      <c r="H290" s="4"/>
      <c r="I290" s="4"/>
      <c r="J290" s="56">
        <f t="shared" ref="J290:J315" si="31">COUNT(F290:I290)</f>
        <v>0</v>
      </c>
      <c r="K290" s="151"/>
      <c r="L290" s="152"/>
      <c r="M290" s="152"/>
      <c r="N290" s="152"/>
      <c r="O290" s="152"/>
      <c r="P290" s="152"/>
      <c r="Q290" s="153"/>
      <c r="R290" s="6"/>
      <c r="S290" s="4"/>
      <c r="T290" s="119"/>
      <c r="U290" s="109"/>
      <c r="V290" s="107">
        <f t="shared" si="30"/>
        <v>0</v>
      </c>
    </row>
    <row r="291" spans="1:22" ht="33.75" customHeight="1">
      <c r="A291" s="108">
        <v>259</v>
      </c>
      <c r="B291" s="154"/>
      <c r="C291" s="155"/>
      <c r="D291" s="156"/>
      <c r="E291" s="5"/>
      <c r="F291" s="4"/>
      <c r="G291" s="4"/>
      <c r="H291" s="4"/>
      <c r="I291" s="4"/>
      <c r="J291" s="56">
        <f t="shared" si="31"/>
        <v>0</v>
      </c>
      <c r="K291" s="151"/>
      <c r="L291" s="152"/>
      <c r="M291" s="152"/>
      <c r="N291" s="152"/>
      <c r="O291" s="152"/>
      <c r="P291" s="152"/>
      <c r="Q291" s="153"/>
      <c r="R291" s="6"/>
      <c r="S291" s="4"/>
      <c r="T291" s="119"/>
      <c r="U291" s="109"/>
      <c r="V291" s="107">
        <f t="shared" si="30"/>
        <v>0</v>
      </c>
    </row>
    <row r="292" spans="1:22" ht="33.75" customHeight="1">
      <c r="A292" s="108">
        <v>260</v>
      </c>
      <c r="B292" s="154"/>
      <c r="C292" s="155"/>
      <c r="D292" s="156"/>
      <c r="E292" s="5"/>
      <c r="F292" s="4"/>
      <c r="G292" s="4"/>
      <c r="H292" s="4"/>
      <c r="I292" s="4"/>
      <c r="J292" s="56">
        <f t="shared" si="31"/>
        <v>0</v>
      </c>
      <c r="K292" s="151"/>
      <c r="L292" s="152"/>
      <c r="M292" s="152"/>
      <c r="N292" s="152"/>
      <c r="O292" s="152"/>
      <c r="P292" s="152"/>
      <c r="Q292" s="153"/>
      <c r="R292" s="6"/>
      <c r="S292" s="4"/>
      <c r="T292" s="119" t="b">
        <v>0</v>
      </c>
      <c r="U292" s="109"/>
      <c r="V292" s="107">
        <f t="shared" si="30"/>
        <v>0</v>
      </c>
    </row>
    <row r="293" spans="1:22" ht="33.75" customHeight="1">
      <c r="A293" s="108">
        <v>261</v>
      </c>
      <c r="B293" s="154"/>
      <c r="C293" s="155"/>
      <c r="D293" s="156"/>
      <c r="E293" s="5"/>
      <c r="F293" s="4"/>
      <c r="G293" s="4"/>
      <c r="H293" s="4"/>
      <c r="I293" s="4"/>
      <c r="J293" s="56">
        <f t="shared" si="31"/>
        <v>0</v>
      </c>
      <c r="K293" s="151"/>
      <c r="L293" s="152"/>
      <c r="M293" s="152"/>
      <c r="N293" s="152"/>
      <c r="O293" s="152"/>
      <c r="P293" s="152"/>
      <c r="Q293" s="153"/>
      <c r="R293" s="6"/>
      <c r="S293" s="4"/>
      <c r="T293" s="119" t="b">
        <v>0</v>
      </c>
      <c r="U293" s="109"/>
      <c r="V293" s="107">
        <f t="shared" si="30"/>
        <v>0</v>
      </c>
    </row>
    <row r="294" spans="1:22" ht="33.75" customHeight="1">
      <c r="A294" s="108">
        <v>262</v>
      </c>
      <c r="B294" s="154"/>
      <c r="C294" s="155"/>
      <c r="D294" s="156"/>
      <c r="E294" s="5"/>
      <c r="F294" s="4"/>
      <c r="G294" s="4"/>
      <c r="H294" s="4"/>
      <c r="I294" s="4"/>
      <c r="J294" s="56">
        <f t="shared" si="31"/>
        <v>0</v>
      </c>
      <c r="K294" s="151"/>
      <c r="L294" s="152"/>
      <c r="M294" s="152"/>
      <c r="N294" s="152"/>
      <c r="O294" s="152"/>
      <c r="P294" s="152"/>
      <c r="Q294" s="153"/>
      <c r="R294" s="6"/>
      <c r="S294" s="4"/>
      <c r="T294" s="119" t="b">
        <v>0</v>
      </c>
      <c r="U294" s="109"/>
      <c r="V294" s="107">
        <f t="shared" si="30"/>
        <v>0</v>
      </c>
    </row>
    <row r="295" spans="1:22" ht="33.75" customHeight="1">
      <c r="A295" s="108">
        <v>263</v>
      </c>
      <c r="B295" s="154"/>
      <c r="C295" s="155"/>
      <c r="D295" s="156"/>
      <c r="E295" s="5"/>
      <c r="F295" s="4"/>
      <c r="G295" s="4"/>
      <c r="H295" s="4"/>
      <c r="I295" s="4"/>
      <c r="J295" s="56">
        <f t="shared" si="31"/>
        <v>0</v>
      </c>
      <c r="K295" s="151"/>
      <c r="L295" s="152"/>
      <c r="M295" s="152"/>
      <c r="N295" s="152"/>
      <c r="O295" s="152"/>
      <c r="P295" s="152"/>
      <c r="Q295" s="153"/>
      <c r="R295" s="6"/>
      <c r="S295" s="4"/>
      <c r="T295" s="119" t="b">
        <v>0</v>
      </c>
      <c r="U295" s="109"/>
      <c r="V295" s="107">
        <f t="shared" si="30"/>
        <v>0</v>
      </c>
    </row>
    <row r="296" spans="1:22" ht="33.75" customHeight="1">
      <c r="A296" s="108">
        <v>264</v>
      </c>
      <c r="B296" s="154"/>
      <c r="C296" s="155"/>
      <c r="D296" s="156"/>
      <c r="E296" s="5"/>
      <c r="F296" s="4"/>
      <c r="G296" s="4"/>
      <c r="H296" s="4"/>
      <c r="I296" s="4"/>
      <c r="J296" s="56">
        <f t="shared" si="31"/>
        <v>0</v>
      </c>
      <c r="K296" s="151"/>
      <c r="L296" s="152"/>
      <c r="M296" s="152"/>
      <c r="N296" s="152"/>
      <c r="O296" s="152"/>
      <c r="P296" s="152"/>
      <c r="Q296" s="153"/>
      <c r="R296" s="6"/>
      <c r="S296" s="4"/>
      <c r="T296" s="119" t="b">
        <v>0</v>
      </c>
      <c r="U296" s="109"/>
      <c r="V296" s="107">
        <f t="shared" si="30"/>
        <v>0</v>
      </c>
    </row>
    <row r="297" spans="1:22" ht="33.75" customHeight="1">
      <c r="A297" s="108">
        <v>265</v>
      </c>
      <c r="B297" s="154"/>
      <c r="C297" s="155"/>
      <c r="D297" s="156"/>
      <c r="E297" s="5"/>
      <c r="F297" s="4"/>
      <c r="G297" s="4"/>
      <c r="H297" s="4"/>
      <c r="I297" s="4"/>
      <c r="J297" s="56">
        <f t="shared" si="31"/>
        <v>0</v>
      </c>
      <c r="K297" s="151"/>
      <c r="L297" s="152"/>
      <c r="M297" s="152"/>
      <c r="N297" s="152"/>
      <c r="O297" s="152"/>
      <c r="P297" s="152"/>
      <c r="Q297" s="153"/>
      <c r="R297" s="6"/>
      <c r="S297" s="4"/>
      <c r="T297" s="119" t="b">
        <v>0</v>
      </c>
      <c r="U297" s="109"/>
      <c r="V297" s="107">
        <f t="shared" si="30"/>
        <v>0</v>
      </c>
    </row>
    <row r="298" spans="1:22" ht="33.75" customHeight="1">
      <c r="A298" s="108">
        <v>266</v>
      </c>
      <c r="B298" s="154"/>
      <c r="C298" s="155"/>
      <c r="D298" s="156"/>
      <c r="E298" s="5"/>
      <c r="F298" s="4"/>
      <c r="G298" s="4"/>
      <c r="H298" s="4"/>
      <c r="I298" s="4"/>
      <c r="J298" s="56">
        <f t="shared" si="31"/>
        <v>0</v>
      </c>
      <c r="K298" s="151"/>
      <c r="L298" s="152"/>
      <c r="M298" s="152"/>
      <c r="N298" s="152"/>
      <c r="O298" s="152"/>
      <c r="P298" s="152"/>
      <c r="Q298" s="153"/>
      <c r="R298" s="6"/>
      <c r="S298" s="4"/>
      <c r="T298" s="119" t="b">
        <v>0</v>
      </c>
      <c r="U298" s="109"/>
      <c r="V298" s="107">
        <f t="shared" si="30"/>
        <v>0</v>
      </c>
    </row>
    <row r="299" spans="1:22" ht="33.75" customHeight="1">
      <c r="A299" s="108">
        <v>267</v>
      </c>
      <c r="B299" s="154"/>
      <c r="C299" s="155"/>
      <c r="D299" s="156"/>
      <c r="E299" s="5"/>
      <c r="F299" s="4"/>
      <c r="G299" s="4"/>
      <c r="H299" s="4"/>
      <c r="I299" s="4"/>
      <c r="J299" s="56">
        <f t="shared" si="31"/>
        <v>0</v>
      </c>
      <c r="K299" s="151"/>
      <c r="L299" s="152"/>
      <c r="M299" s="152"/>
      <c r="N299" s="152"/>
      <c r="O299" s="152"/>
      <c r="P299" s="152"/>
      <c r="Q299" s="153"/>
      <c r="R299" s="6"/>
      <c r="S299" s="4"/>
      <c r="T299" s="119" t="b">
        <v>0</v>
      </c>
      <c r="U299" s="109"/>
      <c r="V299" s="107">
        <f t="shared" si="30"/>
        <v>0</v>
      </c>
    </row>
    <row r="300" spans="1:22" ht="33.75" customHeight="1">
      <c r="A300" s="108">
        <v>268</v>
      </c>
      <c r="B300" s="154"/>
      <c r="C300" s="155"/>
      <c r="D300" s="156"/>
      <c r="E300" s="5"/>
      <c r="F300" s="4"/>
      <c r="G300" s="4"/>
      <c r="H300" s="4"/>
      <c r="I300" s="4"/>
      <c r="J300" s="56">
        <f t="shared" si="31"/>
        <v>0</v>
      </c>
      <c r="K300" s="151"/>
      <c r="L300" s="152"/>
      <c r="M300" s="152"/>
      <c r="N300" s="152"/>
      <c r="O300" s="152"/>
      <c r="P300" s="152"/>
      <c r="Q300" s="153"/>
      <c r="R300" s="6"/>
      <c r="S300" s="4"/>
      <c r="T300" s="119" t="b">
        <v>0</v>
      </c>
      <c r="U300" s="109"/>
      <c r="V300" s="107">
        <f t="shared" si="30"/>
        <v>0</v>
      </c>
    </row>
    <row r="301" spans="1:22" ht="33.75" customHeight="1">
      <c r="A301" s="108">
        <v>269</v>
      </c>
      <c r="B301" s="154"/>
      <c r="C301" s="155"/>
      <c r="D301" s="156"/>
      <c r="E301" s="5"/>
      <c r="F301" s="4"/>
      <c r="G301" s="4"/>
      <c r="H301" s="4"/>
      <c r="I301" s="4"/>
      <c r="J301" s="56">
        <f t="shared" si="31"/>
        <v>0</v>
      </c>
      <c r="K301" s="151"/>
      <c r="L301" s="152"/>
      <c r="M301" s="152"/>
      <c r="N301" s="152"/>
      <c r="O301" s="152"/>
      <c r="P301" s="152"/>
      <c r="Q301" s="153"/>
      <c r="R301" s="6"/>
      <c r="S301" s="4"/>
      <c r="T301" s="119" t="b">
        <v>0</v>
      </c>
      <c r="U301" s="109"/>
      <c r="V301" s="107">
        <f t="shared" si="30"/>
        <v>0</v>
      </c>
    </row>
    <row r="302" spans="1:22" ht="33.75" customHeight="1">
      <c r="A302" s="108">
        <v>270</v>
      </c>
      <c r="B302" s="154"/>
      <c r="C302" s="155"/>
      <c r="D302" s="156"/>
      <c r="E302" s="5"/>
      <c r="F302" s="4"/>
      <c r="G302" s="4"/>
      <c r="H302" s="4"/>
      <c r="I302" s="4"/>
      <c r="J302" s="56">
        <f t="shared" si="31"/>
        <v>0</v>
      </c>
      <c r="K302" s="151"/>
      <c r="L302" s="152"/>
      <c r="M302" s="152"/>
      <c r="N302" s="152"/>
      <c r="O302" s="152"/>
      <c r="P302" s="152"/>
      <c r="Q302" s="153"/>
      <c r="R302" s="6"/>
      <c r="S302" s="4"/>
      <c r="T302" s="119"/>
      <c r="U302" s="109"/>
      <c r="V302" s="107">
        <f t="shared" si="30"/>
        <v>0</v>
      </c>
    </row>
    <row r="303" spans="1:22" ht="33.75" customHeight="1">
      <c r="A303" s="108">
        <v>271</v>
      </c>
      <c r="B303" s="154"/>
      <c r="C303" s="155"/>
      <c r="D303" s="156"/>
      <c r="E303" s="5"/>
      <c r="F303" s="4"/>
      <c r="G303" s="4"/>
      <c r="H303" s="4"/>
      <c r="I303" s="4"/>
      <c r="J303" s="56">
        <f t="shared" si="31"/>
        <v>0</v>
      </c>
      <c r="K303" s="151"/>
      <c r="L303" s="152"/>
      <c r="M303" s="152"/>
      <c r="N303" s="152"/>
      <c r="O303" s="152"/>
      <c r="P303" s="152"/>
      <c r="Q303" s="153"/>
      <c r="R303" s="6"/>
      <c r="S303" s="4"/>
      <c r="T303" s="119"/>
      <c r="U303" s="109"/>
      <c r="V303" s="107">
        <f t="shared" si="30"/>
        <v>0</v>
      </c>
    </row>
    <row r="304" spans="1:22" ht="33.75" customHeight="1">
      <c r="A304" s="108">
        <v>272</v>
      </c>
      <c r="B304" s="154"/>
      <c r="C304" s="155"/>
      <c r="D304" s="156"/>
      <c r="E304" s="5"/>
      <c r="F304" s="4"/>
      <c r="G304" s="4"/>
      <c r="H304" s="4"/>
      <c r="I304" s="4"/>
      <c r="J304" s="56">
        <f t="shared" si="31"/>
        <v>0</v>
      </c>
      <c r="K304" s="151"/>
      <c r="L304" s="152"/>
      <c r="M304" s="152"/>
      <c r="N304" s="152"/>
      <c r="O304" s="152"/>
      <c r="P304" s="152"/>
      <c r="Q304" s="153"/>
      <c r="R304" s="6"/>
      <c r="S304" s="4"/>
      <c r="T304" s="118"/>
      <c r="U304" s="106"/>
      <c r="V304" s="107">
        <f t="shared" si="30"/>
        <v>0</v>
      </c>
    </row>
    <row r="305" spans="1:22" ht="33.75" customHeight="1">
      <c r="A305" s="108">
        <v>273</v>
      </c>
      <c r="B305" s="154"/>
      <c r="C305" s="155"/>
      <c r="D305" s="156"/>
      <c r="E305" s="5"/>
      <c r="F305" s="4"/>
      <c r="G305" s="4"/>
      <c r="H305" s="4"/>
      <c r="I305" s="4"/>
      <c r="J305" s="56">
        <f t="shared" si="31"/>
        <v>0</v>
      </c>
      <c r="K305" s="151"/>
      <c r="L305" s="152"/>
      <c r="M305" s="152"/>
      <c r="N305" s="152"/>
      <c r="O305" s="152"/>
      <c r="P305" s="152"/>
      <c r="Q305" s="153"/>
      <c r="R305" s="6"/>
      <c r="S305" s="4"/>
      <c r="T305" s="118" t="b">
        <v>0</v>
      </c>
      <c r="U305" s="106"/>
      <c r="V305" s="107">
        <f t="shared" si="30"/>
        <v>0</v>
      </c>
    </row>
    <row r="306" spans="1:22" ht="33.75" customHeight="1">
      <c r="A306" s="108">
        <v>274</v>
      </c>
      <c r="B306" s="154"/>
      <c r="C306" s="155"/>
      <c r="D306" s="156"/>
      <c r="E306" s="5"/>
      <c r="F306" s="4"/>
      <c r="G306" s="4"/>
      <c r="H306" s="4"/>
      <c r="I306" s="4"/>
      <c r="J306" s="56">
        <f t="shared" si="31"/>
        <v>0</v>
      </c>
      <c r="K306" s="151"/>
      <c r="L306" s="152"/>
      <c r="M306" s="152"/>
      <c r="N306" s="152"/>
      <c r="O306" s="152"/>
      <c r="P306" s="152"/>
      <c r="Q306" s="153"/>
      <c r="R306" s="6"/>
      <c r="S306" s="4"/>
      <c r="T306" s="118"/>
      <c r="U306" s="106"/>
      <c r="V306" s="107">
        <f t="shared" si="30"/>
        <v>0</v>
      </c>
    </row>
    <row r="307" spans="1:22" ht="33.75" customHeight="1">
      <c r="A307" s="108">
        <v>275</v>
      </c>
      <c r="B307" s="154"/>
      <c r="C307" s="155"/>
      <c r="D307" s="156"/>
      <c r="E307" s="5"/>
      <c r="F307" s="4"/>
      <c r="G307" s="4"/>
      <c r="H307" s="4"/>
      <c r="I307" s="4"/>
      <c r="J307" s="56">
        <f t="shared" si="31"/>
        <v>0</v>
      </c>
      <c r="K307" s="151"/>
      <c r="L307" s="152"/>
      <c r="M307" s="152"/>
      <c r="N307" s="152"/>
      <c r="O307" s="152"/>
      <c r="P307" s="152"/>
      <c r="Q307" s="153"/>
      <c r="R307" s="6"/>
      <c r="S307" s="4"/>
      <c r="T307" s="118"/>
      <c r="U307" s="106"/>
      <c r="V307" s="107">
        <f t="shared" si="30"/>
        <v>0</v>
      </c>
    </row>
    <row r="308" spans="1:22" ht="33.75" customHeight="1">
      <c r="A308" s="108">
        <v>276</v>
      </c>
      <c r="B308" s="154"/>
      <c r="C308" s="155"/>
      <c r="D308" s="156"/>
      <c r="E308" s="5"/>
      <c r="F308" s="4"/>
      <c r="G308" s="4"/>
      <c r="H308" s="4"/>
      <c r="I308" s="4"/>
      <c r="J308" s="56">
        <f t="shared" si="31"/>
        <v>0</v>
      </c>
      <c r="K308" s="151"/>
      <c r="L308" s="152"/>
      <c r="M308" s="152"/>
      <c r="N308" s="152"/>
      <c r="O308" s="152"/>
      <c r="P308" s="152"/>
      <c r="Q308" s="153"/>
      <c r="R308" s="6"/>
      <c r="S308" s="4"/>
      <c r="T308" s="118"/>
      <c r="U308" s="106"/>
      <c r="V308" s="107">
        <f t="shared" si="30"/>
        <v>0</v>
      </c>
    </row>
    <row r="309" spans="1:22" ht="33.75" customHeight="1">
      <c r="A309" s="108">
        <v>277</v>
      </c>
      <c r="B309" s="154"/>
      <c r="C309" s="155"/>
      <c r="D309" s="156"/>
      <c r="E309" s="5"/>
      <c r="F309" s="4"/>
      <c r="G309" s="4"/>
      <c r="H309" s="4"/>
      <c r="I309" s="4"/>
      <c r="J309" s="56">
        <f t="shared" si="31"/>
        <v>0</v>
      </c>
      <c r="K309" s="151"/>
      <c r="L309" s="152"/>
      <c r="M309" s="152"/>
      <c r="N309" s="152"/>
      <c r="O309" s="152"/>
      <c r="P309" s="152"/>
      <c r="Q309" s="153"/>
      <c r="R309" s="6"/>
      <c r="S309" s="4"/>
      <c r="T309" s="118"/>
      <c r="U309" s="106"/>
      <c r="V309" s="107">
        <f t="shared" si="30"/>
        <v>0</v>
      </c>
    </row>
    <row r="310" spans="1:22" ht="33.75" customHeight="1">
      <c r="A310" s="108">
        <v>278</v>
      </c>
      <c r="B310" s="154"/>
      <c r="C310" s="155"/>
      <c r="D310" s="156"/>
      <c r="E310" s="5"/>
      <c r="F310" s="4"/>
      <c r="G310" s="4"/>
      <c r="H310" s="4"/>
      <c r="I310" s="4"/>
      <c r="J310" s="56">
        <f t="shared" si="31"/>
        <v>0</v>
      </c>
      <c r="K310" s="151"/>
      <c r="L310" s="152"/>
      <c r="M310" s="152"/>
      <c r="N310" s="152"/>
      <c r="O310" s="152"/>
      <c r="P310" s="152"/>
      <c r="Q310" s="153"/>
      <c r="R310" s="6"/>
      <c r="S310" s="4"/>
      <c r="T310" s="118"/>
      <c r="U310" s="106"/>
      <c r="V310" s="107">
        <f t="shared" si="30"/>
        <v>0</v>
      </c>
    </row>
    <row r="311" spans="1:22" ht="33.75" customHeight="1">
      <c r="A311" s="108">
        <v>279</v>
      </c>
      <c r="B311" s="154"/>
      <c r="C311" s="155"/>
      <c r="D311" s="156"/>
      <c r="E311" s="5"/>
      <c r="F311" s="4"/>
      <c r="G311" s="4"/>
      <c r="H311" s="4"/>
      <c r="I311" s="4"/>
      <c r="J311" s="56">
        <f t="shared" si="31"/>
        <v>0</v>
      </c>
      <c r="K311" s="151"/>
      <c r="L311" s="152"/>
      <c r="M311" s="152"/>
      <c r="N311" s="152"/>
      <c r="O311" s="152"/>
      <c r="P311" s="152"/>
      <c r="Q311" s="153"/>
      <c r="R311" s="6"/>
      <c r="S311" s="4"/>
      <c r="T311" s="118"/>
      <c r="U311" s="106"/>
      <c r="V311" s="107">
        <f t="shared" si="30"/>
        <v>0</v>
      </c>
    </row>
    <row r="312" spans="1:22" ht="33.75" customHeight="1">
      <c r="A312" s="108">
        <v>280</v>
      </c>
      <c r="B312" s="154"/>
      <c r="C312" s="155"/>
      <c r="D312" s="156"/>
      <c r="E312" s="5"/>
      <c r="F312" s="4"/>
      <c r="G312" s="4"/>
      <c r="H312" s="4"/>
      <c r="I312" s="4"/>
      <c r="J312" s="56">
        <f t="shared" si="31"/>
        <v>0</v>
      </c>
      <c r="K312" s="151"/>
      <c r="L312" s="152"/>
      <c r="M312" s="152"/>
      <c r="N312" s="152"/>
      <c r="O312" s="152"/>
      <c r="P312" s="152"/>
      <c r="Q312" s="153"/>
      <c r="R312" s="6"/>
      <c r="S312" s="4"/>
      <c r="T312" s="118"/>
      <c r="U312" s="106"/>
      <c r="V312" s="107">
        <f t="shared" si="30"/>
        <v>0</v>
      </c>
    </row>
    <row r="313" spans="1:22" ht="33.75" customHeight="1">
      <c r="A313" s="108"/>
      <c r="B313" s="154"/>
      <c r="C313" s="155"/>
      <c r="D313" s="156"/>
      <c r="E313" s="5"/>
      <c r="F313" s="4"/>
      <c r="G313" s="4"/>
      <c r="H313" s="4"/>
      <c r="I313" s="4"/>
      <c r="J313" s="56">
        <f t="shared" si="31"/>
        <v>0</v>
      </c>
      <c r="K313" s="151"/>
      <c r="L313" s="152"/>
      <c r="M313" s="152"/>
      <c r="N313" s="152"/>
      <c r="O313" s="152"/>
      <c r="P313" s="152"/>
      <c r="Q313" s="153"/>
      <c r="R313" s="6"/>
      <c r="S313" s="4"/>
      <c r="T313" s="118"/>
      <c r="U313" s="106"/>
      <c r="V313" s="107">
        <f t="shared" si="30"/>
        <v>0</v>
      </c>
    </row>
    <row r="314" spans="1:22" ht="33.75" customHeight="1">
      <c r="A314" s="108"/>
      <c r="B314" s="154"/>
      <c r="C314" s="155"/>
      <c r="D314" s="156"/>
      <c r="E314" s="5"/>
      <c r="F314" s="4"/>
      <c r="G314" s="4"/>
      <c r="H314" s="4"/>
      <c r="I314" s="4"/>
      <c r="J314" s="56">
        <f t="shared" si="31"/>
        <v>0</v>
      </c>
      <c r="K314" s="151"/>
      <c r="L314" s="152"/>
      <c r="M314" s="152"/>
      <c r="N314" s="152"/>
      <c r="O314" s="152"/>
      <c r="P314" s="152"/>
      <c r="Q314" s="153"/>
      <c r="R314" s="6"/>
      <c r="S314" s="4"/>
      <c r="T314" s="118"/>
      <c r="U314" s="106"/>
      <c r="V314" s="107">
        <f t="shared" si="30"/>
        <v>0</v>
      </c>
    </row>
    <row r="315" spans="1:22" ht="33.75" customHeight="1">
      <c r="A315" s="110"/>
      <c r="B315" s="157"/>
      <c r="C315" s="158"/>
      <c r="D315" s="159"/>
      <c r="E315" s="52"/>
      <c r="F315" s="4"/>
      <c r="G315" s="4"/>
      <c r="H315" s="4"/>
      <c r="I315" s="4"/>
      <c r="J315" s="56">
        <f t="shared" si="31"/>
        <v>0</v>
      </c>
      <c r="K315" s="160"/>
      <c r="L315" s="161"/>
      <c r="M315" s="161"/>
      <c r="N315" s="161"/>
      <c r="O315" s="161"/>
      <c r="P315" s="161"/>
      <c r="Q315" s="162"/>
      <c r="R315" s="6"/>
      <c r="S315" s="4"/>
      <c r="T315" s="118" t="b">
        <v>0</v>
      </c>
      <c r="U315" s="106"/>
      <c r="V315" s="107">
        <f t="shared" si="30"/>
        <v>0</v>
      </c>
    </row>
    <row r="316" spans="1:22" ht="29.25" customHeight="1">
      <c r="A316" s="111"/>
      <c r="B316" s="112"/>
      <c r="C316" s="112"/>
      <c r="D316" s="112"/>
      <c r="E316" s="113"/>
      <c r="F316" s="114"/>
      <c r="G316" s="112"/>
      <c r="H316" s="115"/>
      <c r="I316" s="112"/>
      <c r="J316" s="112"/>
      <c r="K316" s="112"/>
      <c r="L316" s="112"/>
      <c r="M316" s="112"/>
      <c r="N316" s="112"/>
      <c r="O316" s="112"/>
      <c r="P316" s="112"/>
      <c r="Q316" s="112"/>
      <c r="R316" s="112"/>
      <c r="S316" s="112"/>
      <c r="T316" s="116"/>
    </row>
    <row r="317" spans="1:22" ht="21" customHeight="1">
      <c r="A317" s="117"/>
      <c r="B317" s="64"/>
      <c r="C317" s="64"/>
      <c r="D317" s="117"/>
      <c r="E317" s="117"/>
      <c r="F317" s="117"/>
      <c r="G317" s="117"/>
      <c r="H317" s="117"/>
      <c r="I317" s="117"/>
      <c r="J317" s="117"/>
      <c r="K317" s="117"/>
      <c r="L317" s="117"/>
      <c r="M317" s="117"/>
      <c r="N317" s="117"/>
      <c r="O317" s="117"/>
      <c r="P317" s="117"/>
      <c r="Q317" s="117"/>
      <c r="R317" s="117"/>
    </row>
    <row r="318" spans="1:22" ht="21" customHeight="1">
      <c r="A318" s="117"/>
      <c r="B318" s="64"/>
      <c r="C318" s="64"/>
      <c r="D318" s="117"/>
      <c r="E318" s="117"/>
      <c r="F318" s="117"/>
      <c r="G318" s="117"/>
      <c r="H318" s="117"/>
      <c r="I318" s="117"/>
      <c r="J318" s="117"/>
      <c r="K318" s="117"/>
      <c r="L318" s="117"/>
      <c r="M318" s="117"/>
      <c r="N318" s="117"/>
      <c r="O318" s="117"/>
      <c r="P318" s="117"/>
      <c r="Q318" s="117"/>
      <c r="R318" s="117"/>
    </row>
    <row r="319" spans="1:22" ht="16.5" customHeight="1">
      <c r="A319" s="117"/>
      <c r="D319" s="117"/>
      <c r="E319" s="117"/>
      <c r="F319" s="117"/>
      <c r="G319" s="117"/>
      <c r="H319" s="117"/>
      <c r="I319" s="117"/>
      <c r="J319" s="117"/>
      <c r="K319" s="117"/>
      <c r="L319" s="117"/>
      <c r="M319" s="117"/>
      <c r="N319" s="117"/>
      <c r="O319" s="117"/>
      <c r="P319" s="117"/>
      <c r="Q319" s="117"/>
      <c r="R319" s="117"/>
    </row>
    <row r="320" spans="1:22">
      <c r="A320" s="117"/>
      <c r="B320" s="117"/>
      <c r="C320" s="117"/>
      <c r="D320" s="117"/>
      <c r="E320" s="117"/>
      <c r="F320" s="117"/>
      <c r="G320" s="117"/>
      <c r="H320" s="117"/>
      <c r="I320" s="117"/>
      <c r="J320" s="117"/>
      <c r="K320" s="117"/>
      <c r="L320" s="117"/>
      <c r="M320" s="117"/>
      <c r="N320" s="117"/>
      <c r="O320" s="117"/>
      <c r="P320" s="117"/>
      <c r="Q320" s="117"/>
      <c r="R320" s="117"/>
    </row>
  </sheetData>
  <sheetProtection algorithmName="SHA-512" hashValue="wfWwF2kVuvnqpysHdY5CQZY3+jrXIJKzuZOBGRcv104TQ7XYkS8+R1yW6Np8eMfVIPEKpfpDmb4vH0gWGvZvSA==" saltValue="IHGDH54n5x/1GKVPODAqSQ==" spinCount="100000" sheet="1" selectLockedCells="1"/>
  <mergeCells count="616">
    <mergeCell ref="H16:H17"/>
    <mergeCell ref="H2:H3"/>
    <mergeCell ref="H4:H5"/>
    <mergeCell ref="H6:H7"/>
    <mergeCell ref="H8:H9"/>
    <mergeCell ref="H10:H11"/>
    <mergeCell ref="H12:H13"/>
    <mergeCell ref="H14:H15"/>
    <mergeCell ref="K276:Q276"/>
    <mergeCell ref="K236:Q236"/>
    <mergeCell ref="K259:Q259"/>
    <mergeCell ref="K260:Q260"/>
    <mergeCell ref="K261:Q261"/>
    <mergeCell ref="K262:Q262"/>
    <mergeCell ref="K248:Q248"/>
    <mergeCell ref="K249:Q249"/>
    <mergeCell ref="K263:Q263"/>
    <mergeCell ref="K264:Q264"/>
    <mergeCell ref="K253:Q253"/>
    <mergeCell ref="K254:Q254"/>
    <mergeCell ref="K255:Q255"/>
    <mergeCell ref="K256:Q256"/>
    <mergeCell ref="K257:Q257"/>
    <mergeCell ref="K258:Q258"/>
    <mergeCell ref="K282:Q282"/>
    <mergeCell ref="K283:Q283"/>
    <mergeCell ref="K284:Q284"/>
    <mergeCell ref="K301:Q301"/>
    <mergeCell ref="K302:Q302"/>
    <mergeCell ref="K277:Q277"/>
    <mergeCell ref="K265:Q265"/>
    <mergeCell ref="K266:Q266"/>
    <mergeCell ref="K267:Q267"/>
    <mergeCell ref="K268:Q268"/>
    <mergeCell ref="K269:Q269"/>
    <mergeCell ref="K270:Q270"/>
    <mergeCell ref="K274:Q274"/>
    <mergeCell ref="K275:Q275"/>
    <mergeCell ref="K272:Q272"/>
    <mergeCell ref="K271:Q271"/>
    <mergeCell ref="K242:Q242"/>
    <mergeCell ref="K243:Q243"/>
    <mergeCell ref="K244:Q244"/>
    <mergeCell ref="K245:Q245"/>
    <mergeCell ref="K246:Q246"/>
    <mergeCell ref="K247:Q247"/>
    <mergeCell ref="K250:Q250"/>
    <mergeCell ref="K303:Q303"/>
    <mergeCell ref="K300:Q300"/>
    <mergeCell ref="K286:Q286"/>
    <mergeCell ref="K287:Q287"/>
    <mergeCell ref="K288:Q288"/>
    <mergeCell ref="K295:Q295"/>
    <mergeCell ref="K278:Q278"/>
    <mergeCell ref="K279:Q279"/>
    <mergeCell ref="K289:Q289"/>
    <mergeCell ref="K290:Q290"/>
    <mergeCell ref="K291:Q291"/>
    <mergeCell ref="K297:Q297"/>
    <mergeCell ref="K298:Q298"/>
    <mergeCell ref="K299:Q299"/>
    <mergeCell ref="K292:Q292"/>
    <mergeCell ref="K293:Q293"/>
    <mergeCell ref="K294:Q294"/>
    <mergeCell ref="K251:Q251"/>
    <mergeCell ref="K252:Q252"/>
    <mergeCell ref="K219:Q219"/>
    <mergeCell ref="K237:Q237"/>
    <mergeCell ref="K238:Q238"/>
    <mergeCell ref="K239:Q239"/>
    <mergeCell ref="K220:Q220"/>
    <mergeCell ref="K221:Q221"/>
    <mergeCell ref="K222:Q222"/>
    <mergeCell ref="K223:Q223"/>
    <mergeCell ref="K224:Q224"/>
    <mergeCell ref="K225:Q225"/>
    <mergeCell ref="K226:Q226"/>
    <mergeCell ref="K227:Q227"/>
    <mergeCell ref="K228:Q228"/>
    <mergeCell ref="K229:Q229"/>
    <mergeCell ref="K230:Q230"/>
    <mergeCell ref="K231:Q231"/>
    <mergeCell ref="K232:Q232"/>
    <mergeCell ref="K233:Q233"/>
    <mergeCell ref="K234:Q234"/>
    <mergeCell ref="K235:Q235"/>
    <mergeCell ref="K240:Q240"/>
    <mergeCell ref="K241:Q241"/>
    <mergeCell ref="K213:Q213"/>
    <mergeCell ref="K214:Q214"/>
    <mergeCell ref="K215:Q215"/>
    <mergeCell ref="K216:Q216"/>
    <mergeCell ref="K217:Q217"/>
    <mergeCell ref="K218:Q218"/>
    <mergeCell ref="K207:Q207"/>
    <mergeCell ref="K208:Q208"/>
    <mergeCell ref="K209:Q209"/>
    <mergeCell ref="K210:Q210"/>
    <mergeCell ref="K211:Q211"/>
    <mergeCell ref="K212:Q212"/>
    <mergeCell ref="K201:Q201"/>
    <mergeCell ref="K202:Q202"/>
    <mergeCell ref="K203:Q203"/>
    <mergeCell ref="K204:Q204"/>
    <mergeCell ref="K205:Q205"/>
    <mergeCell ref="K206:Q206"/>
    <mergeCell ref="K195:Q195"/>
    <mergeCell ref="K196:Q196"/>
    <mergeCell ref="K197:Q197"/>
    <mergeCell ref="K198:Q198"/>
    <mergeCell ref="K199:Q199"/>
    <mergeCell ref="K200:Q200"/>
    <mergeCell ref="K189:Q189"/>
    <mergeCell ref="K190:Q190"/>
    <mergeCell ref="K191:Q191"/>
    <mergeCell ref="K192:Q192"/>
    <mergeCell ref="K193:Q193"/>
    <mergeCell ref="K194:Q194"/>
    <mergeCell ref="K183:Q183"/>
    <mergeCell ref="K184:Q184"/>
    <mergeCell ref="K185:Q185"/>
    <mergeCell ref="K186:Q186"/>
    <mergeCell ref="K187:Q187"/>
    <mergeCell ref="K188:Q188"/>
    <mergeCell ref="K177:Q177"/>
    <mergeCell ref="K178:Q178"/>
    <mergeCell ref="K179:Q179"/>
    <mergeCell ref="K180:Q180"/>
    <mergeCell ref="K181:Q181"/>
    <mergeCell ref="K182:Q182"/>
    <mergeCell ref="K171:Q171"/>
    <mergeCell ref="K172:Q172"/>
    <mergeCell ref="K173:Q173"/>
    <mergeCell ref="K174:Q174"/>
    <mergeCell ref="K175:Q175"/>
    <mergeCell ref="K176:Q176"/>
    <mergeCell ref="K165:Q165"/>
    <mergeCell ref="K166:Q166"/>
    <mergeCell ref="K167:Q167"/>
    <mergeCell ref="K168:Q168"/>
    <mergeCell ref="K169:Q169"/>
    <mergeCell ref="K170:Q170"/>
    <mergeCell ref="K159:Q159"/>
    <mergeCell ref="K160:Q160"/>
    <mergeCell ref="K161:Q161"/>
    <mergeCell ref="K162:Q162"/>
    <mergeCell ref="K163:Q163"/>
    <mergeCell ref="K164:Q164"/>
    <mergeCell ref="K153:Q153"/>
    <mergeCell ref="K154:Q154"/>
    <mergeCell ref="K155:Q155"/>
    <mergeCell ref="K156:Q156"/>
    <mergeCell ref="K157:Q157"/>
    <mergeCell ref="K158:Q158"/>
    <mergeCell ref="K147:Q147"/>
    <mergeCell ref="K148:Q148"/>
    <mergeCell ref="K149:Q149"/>
    <mergeCell ref="K150:Q150"/>
    <mergeCell ref="K151:Q151"/>
    <mergeCell ref="K152:Q152"/>
    <mergeCell ref="K144:Q144"/>
    <mergeCell ref="K145:Q145"/>
    <mergeCell ref="K146:Q146"/>
    <mergeCell ref="K135:Q135"/>
    <mergeCell ref="K136:Q136"/>
    <mergeCell ref="K137:Q137"/>
    <mergeCell ref="K138:Q138"/>
    <mergeCell ref="K139:Q139"/>
    <mergeCell ref="K140:Q140"/>
    <mergeCell ref="K143:Q143"/>
    <mergeCell ref="K70:Q70"/>
    <mergeCell ref="K71:Q71"/>
    <mergeCell ref="K72:Q72"/>
    <mergeCell ref="K73:Q73"/>
    <mergeCell ref="K74:Q74"/>
    <mergeCell ref="K85:Q85"/>
    <mergeCell ref="K105:Q105"/>
    <mergeCell ref="K106:Q106"/>
    <mergeCell ref="K107:Q107"/>
    <mergeCell ref="K99:Q99"/>
    <mergeCell ref="K100:Q100"/>
    <mergeCell ref="K101:Q101"/>
    <mergeCell ref="K102:Q102"/>
    <mergeCell ref="K103:Q103"/>
    <mergeCell ref="K104:Q104"/>
    <mergeCell ref="K77:Q77"/>
    <mergeCell ref="K78:Q78"/>
    <mergeCell ref="K79:Q79"/>
    <mergeCell ref="K80:Q80"/>
    <mergeCell ref="K81:Q81"/>
    <mergeCell ref="K82:Q82"/>
    <mergeCell ref="K83:Q83"/>
    <mergeCell ref="K86:Q86"/>
    <mergeCell ref="K87:Q87"/>
    <mergeCell ref="K64:Q64"/>
    <mergeCell ref="K65:Q65"/>
    <mergeCell ref="K66:Q66"/>
    <mergeCell ref="K67:Q67"/>
    <mergeCell ref="K68:Q68"/>
    <mergeCell ref="K69:Q69"/>
    <mergeCell ref="B302:D302"/>
    <mergeCell ref="B303:D303"/>
    <mergeCell ref="K47:Q47"/>
    <mergeCell ref="K48:Q48"/>
    <mergeCell ref="K49:Q49"/>
    <mergeCell ref="K58:Q58"/>
    <mergeCell ref="K59:Q59"/>
    <mergeCell ref="K60:Q60"/>
    <mergeCell ref="K61:Q61"/>
    <mergeCell ref="K62:Q62"/>
    <mergeCell ref="B296:D296"/>
    <mergeCell ref="B297:D297"/>
    <mergeCell ref="B298:D298"/>
    <mergeCell ref="B299:D299"/>
    <mergeCell ref="B300:D300"/>
    <mergeCell ref="B301:D301"/>
    <mergeCell ref="B290:D290"/>
    <mergeCell ref="B291:D291"/>
    <mergeCell ref="B278:D278"/>
    <mergeCell ref="B279:D279"/>
    <mergeCell ref="B280:D280"/>
    <mergeCell ref="B281:D281"/>
    <mergeCell ref="B282:D282"/>
    <mergeCell ref="B283:D283"/>
    <mergeCell ref="B269:D269"/>
    <mergeCell ref="B270:D270"/>
    <mergeCell ref="B274:D274"/>
    <mergeCell ref="B275:D275"/>
    <mergeCell ref="B276:D276"/>
    <mergeCell ref="B277:D277"/>
    <mergeCell ref="B263:D263"/>
    <mergeCell ref="B264:D264"/>
    <mergeCell ref="B265:D265"/>
    <mergeCell ref="B266:D266"/>
    <mergeCell ref="B267:D267"/>
    <mergeCell ref="B268:D268"/>
    <mergeCell ref="B257:D257"/>
    <mergeCell ref="B258:D258"/>
    <mergeCell ref="B259:D259"/>
    <mergeCell ref="B260:D260"/>
    <mergeCell ref="B261:D261"/>
    <mergeCell ref="B262:D262"/>
    <mergeCell ref="B251:D251"/>
    <mergeCell ref="B252:D252"/>
    <mergeCell ref="B253:D253"/>
    <mergeCell ref="B254:D254"/>
    <mergeCell ref="B255:D255"/>
    <mergeCell ref="B256:D256"/>
    <mergeCell ref="B245:D245"/>
    <mergeCell ref="B246:D246"/>
    <mergeCell ref="B247:D247"/>
    <mergeCell ref="B248:D248"/>
    <mergeCell ref="B249:D249"/>
    <mergeCell ref="B250:D250"/>
    <mergeCell ref="B239:D239"/>
    <mergeCell ref="B240:D240"/>
    <mergeCell ref="B241:D241"/>
    <mergeCell ref="B242:D242"/>
    <mergeCell ref="B243:D243"/>
    <mergeCell ref="B244:D244"/>
    <mergeCell ref="B233:D233"/>
    <mergeCell ref="B234:D234"/>
    <mergeCell ref="B235:D235"/>
    <mergeCell ref="B236:D236"/>
    <mergeCell ref="B237:D237"/>
    <mergeCell ref="B238:D238"/>
    <mergeCell ref="B227:D227"/>
    <mergeCell ref="B228:D228"/>
    <mergeCell ref="B229:D229"/>
    <mergeCell ref="B230:D230"/>
    <mergeCell ref="B231:D231"/>
    <mergeCell ref="B232:D232"/>
    <mergeCell ref="B221:D221"/>
    <mergeCell ref="B222:D222"/>
    <mergeCell ref="B223:D223"/>
    <mergeCell ref="B224:D224"/>
    <mergeCell ref="B225:D225"/>
    <mergeCell ref="B226:D226"/>
    <mergeCell ref="B215:D215"/>
    <mergeCell ref="B216:D216"/>
    <mergeCell ref="B217:D217"/>
    <mergeCell ref="B218:D218"/>
    <mergeCell ref="B219:D219"/>
    <mergeCell ref="B220:D220"/>
    <mergeCell ref="B209:D209"/>
    <mergeCell ref="B210:D210"/>
    <mergeCell ref="B211:D211"/>
    <mergeCell ref="B212:D212"/>
    <mergeCell ref="B213:D213"/>
    <mergeCell ref="B214:D214"/>
    <mergeCell ref="B203:D203"/>
    <mergeCell ref="B204:D204"/>
    <mergeCell ref="B205:D205"/>
    <mergeCell ref="B206:D206"/>
    <mergeCell ref="B207:D207"/>
    <mergeCell ref="B208:D208"/>
    <mergeCell ref="B197:D197"/>
    <mergeCell ref="B198:D198"/>
    <mergeCell ref="B199:D199"/>
    <mergeCell ref="B200:D200"/>
    <mergeCell ref="B201:D201"/>
    <mergeCell ref="B202:D202"/>
    <mergeCell ref="B191:D191"/>
    <mergeCell ref="B192:D192"/>
    <mergeCell ref="B193:D193"/>
    <mergeCell ref="B194:D194"/>
    <mergeCell ref="B195:D195"/>
    <mergeCell ref="B196:D196"/>
    <mergeCell ref="B185:D185"/>
    <mergeCell ref="B186:D186"/>
    <mergeCell ref="B187:D187"/>
    <mergeCell ref="B188:D188"/>
    <mergeCell ref="B189:D189"/>
    <mergeCell ref="B190:D190"/>
    <mergeCell ref="B179:D179"/>
    <mergeCell ref="B180:D180"/>
    <mergeCell ref="B181:D181"/>
    <mergeCell ref="B182:D182"/>
    <mergeCell ref="B183:D183"/>
    <mergeCell ref="B184:D184"/>
    <mergeCell ref="B173:D173"/>
    <mergeCell ref="B174:D174"/>
    <mergeCell ref="B175:D175"/>
    <mergeCell ref="B176:D176"/>
    <mergeCell ref="B177:D177"/>
    <mergeCell ref="B178:D178"/>
    <mergeCell ref="B167:D167"/>
    <mergeCell ref="B168:D168"/>
    <mergeCell ref="B169:D169"/>
    <mergeCell ref="B170:D170"/>
    <mergeCell ref="B171:D171"/>
    <mergeCell ref="B172:D172"/>
    <mergeCell ref="B161:D161"/>
    <mergeCell ref="B162:D162"/>
    <mergeCell ref="B163:D163"/>
    <mergeCell ref="B164:D164"/>
    <mergeCell ref="B165:D165"/>
    <mergeCell ref="B166:D166"/>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19:D119"/>
    <mergeCell ref="B120:D120"/>
    <mergeCell ref="B148:D148"/>
    <mergeCell ref="B137:D137"/>
    <mergeCell ref="B138:D138"/>
    <mergeCell ref="B139:D139"/>
    <mergeCell ref="B140:D140"/>
    <mergeCell ref="B141:D141"/>
    <mergeCell ref="B142:D142"/>
    <mergeCell ref="B131:D131"/>
    <mergeCell ref="B132:D132"/>
    <mergeCell ref="B133:D133"/>
    <mergeCell ref="B125:D125"/>
    <mergeCell ref="B126:D126"/>
    <mergeCell ref="B127:D127"/>
    <mergeCell ref="B128:D128"/>
    <mergeCell ref="B129:D129"/>
    <mergeCell ref="B130:D130"/>
    <mergeCell ref="B144:D144"/>
    <mergeCell ref="B145:D145"/>
    <mergeCell ref="B146:D146"/>
    <mergeCell ref="B147:D147"/>
    <mergeCell ref="B113:D113"/>
    <mergeCell ref="B110:D110"/>
    <mergeCell ref="B111:D111"/>
    <mergeCell ref="B112:D112"/>
    <mergeCell ref="B114:D114"/>
    <mergeCell ref="B115:D115"/>
    <mergeCell ref="B116:D116"/>
    <mergeCell ref="B117:D117"/>
    <mergeCell ref="B118:D118"/>
    <mergeCell ref="B86:D86"/>
    <mergeCell ref="B87:D87"/>
    <mergeCell ref="B88:D88"/>
    <mergeCell ref="B77:D77"/>
    <mergeCell ref="B78:D78"/>
    <mergeCell ref="B79:D79"/>
    <mergeCell ref="B80:D80"/>
    <mergeCell ref="B81:D81"/>
    <mergeCell ref="B82:D82"/>
    <mergeCell ref="B83:D83"/>
    <mergeCell ref="B84:D84"/>
    <mergeCell ref="B85:D85"/>
    <mergeCell ref="B51:D51"/>
    <mergeCell ref="B52:D52"/>
    <mergeCell ref="B49:D49"/>
    <mergeCell ref="F30:I31"/>
    <mergeCell ref="J30:J32"/>
    <mergeCell ref="Q27:R27"/>
    <mergeCell ref="Q28:R28"/>
    <mergeCell ref="A27:C28"/>
    <mergeCell ref="B34:D34"/>
    <mergeCell ref="B35:D35"/>
    <mergeCell ref="B36:D36"/>
    <mergeCell ref="B37:D37"/>
    <mergeCell ref="E30:E32"/>
    <mergeCell ref="K39:Q39"/>
    <mergeCell ref="K37:Q37"/>
    <mergeCell ref="B41:D41"/>
    <mergeCell ref="B42:D42"/>
    <mergeCell ref="B33:D33"/>
    <mergeCell ref="K30:Q32"/>
    <mergeCell ref="I28:J28"/>
    <mergeCell ref="M27:N27"/>
    <mergeCell ref="M28:N28"/>
    <mergeCell ref="P21:R21"/>
    <mergeCell ref="M23:M26"/>
    <mergeCell ref="N23:N26"/>
    <mergeCell ref="M20:N21"/>
    <mergeCell ref="H20:K20"/>
    <mergeCell ref="A23:K23"/>
    <mergeCell ref="L23:L26"/>
    <mergeCell ref="A24:K24"/>
    <mergeCell ref="A25:C25"/>
    <mergeCell ref="D25:G25"/>
    <mergeCell ref="H25:H26"/>
    <mergeCell ref="I25:K26"/>
    <mergeCell ref="A26:C26"/>
    <mergeCell ref="D26:G26"/>
    <mergeCell ref="S31:S32"/>
    <mergeCell ref="A30:A32"/>
    <mergeCell ref="B63:D63"/>
    <mergeCell ref="K57:Q57"/>
    <mergeCell ref="K56:Q56"/>
    <mergeCell ref="H21:K21"/>
    <mergeCell ref="A18:O18"/>
    <mergeCell ref="A19:C19"/>
    <mergeCell ref="B55:D55"/>
    <mergeCell ref="K36:Q36"/>
    <mergeCell ref="B48:D48"/>
    <mergeCell ref="K50:Q50"/>
    <mergeCell ref="B58:D58"/>
    <mergeCell ref="K43:Q43"/>
    <mergeCell ref="K44:Q44"/>
    <mergeCell ref="K45:Q45"/>
    <mergeCell ref="K46:Q46"/>
    <mergeCell ref="D19:F19"/>
    <mergeCell ref="G19:I19"/>
    <mergeCell ref="J19:L19"/>
    <mergeCell ref="B50:D50"/>
    <mergeCell ref="K38:Q38"/>
    <mergeCell ref="B60:D60"/>
    <mergeCell ref="B62:D62"/>
    <mergeCell ref="V20:V21"/>
    <mergeCell ref="W20:AA21"/>
    <mergeCell ref="V22:AA22"/>
    <mergeCell ref="B47:D47"/>
    <mergeCell ref="K40:Q40"/>
    <mergeCell ref="K41:Q41"/>
    <mergeCell ref="K34:Q34"/>
    <mergeCell ref="K35:Q35"/>
    <mergeCell ref="B40:D40"/>
    <mergeCell ref="B38:D38"/>
    <mergeCell ref="B39:D39"/>
    <mergeCell ref="K42:Q42"/>
    <mergeCell ref="B43:D43"/>
    <mergeCell ref="B44:D44"/>
    <mergeCell ref="B45:D45"/>
    <mergeCell ref="B46:D46"/>
    <mergeCell ref="K33:Q33"/>
    <mergeCell ref="A20:F21"/>
    <mergeCell ref="A22:F22"/>
    <mergeCell ref="R22:T22"/>
    <mergeCell ref="B30:D32"/>
    <mergeCell ref="E27:F27"/>
    <mergeCell ref="E28:F28"/>
    <mergeCell ref="I27:J27"/>
    <mergeCell ref="B61:D61"/>
    <mergeCell ref="B67:D67"/>
    <mergeCell ref="B74:D74"/>
    <mergeCell ref="B75:D75"/>
    <mergeCell ref="B76:D76"/>
    <mergeCell ref="B64:D64"/>
    <mergeCell ref="B65:D65"/>
    <mergeCell ref="B66:D66"/>
    <mergeCell ref="B68:D68"/>
    <mergeCell ref="B69:D69"/>
    <mergeCell ref="B70:D70"/>
    <mergeCell ref="B71:D71"/>
    <mergeCell ref="B72:D72"/>
    <mergeCell ref="B73:D73"/>
    <mergeCell ref="B56:D56"/>
    <mergeCell ref="K54:Q54"/>
    <mergeCell ref="K315:Q315"/>
    <mergeCell ref="K51:Q51"/>
    <mergeCell ref="K52:Q52"/>
    <mergeCell ref="K53:Q53"/>
    <mergeCell ref="K75:Q75"/>
    <mergeCell ref="K76:Q76"/>
    <mergeCell ref="K313:Q313"/>
    <mergeCell ref="K312:Q312"/>
    <mergeCell ref="K55:Q55"/>
    <mergeCell ref="K63:Q63"/>
    <mergeCell ref="K84:Q84"/>
    <mergeCell ref="B53:D53"/>
    <mergeCell ref="B54:D54"/>
    <mergeCell ref="B308:D308"/>
    <mergeCell ref="B309:D309"/>
    <mergeCell ref="K314:Q314"/>
    <mergeCell ref="B306:D306"/>
    <mergeCell ref="B57:D57"/>
    <mergeCell ref="B272:D272"/>
    <mergeCell ref="B273:D273"/>
    <mergeCell ref="B271:D271"/>
    <mergeCell ref="B59:D59"/>
    <mergeCell ref="B315:D315"/>
    <mergeCell ref="B311:D311"/>
    <mergeCell ref="B314:D314"/>
    <mergeCell ref="B313:D313"/>
    <mergeCell ref="B312:D312"/>
    <mergeCell ref="B305:D305"/>
    <mergeCell ref="B292:D292"/>
    <mergeCell ref="B293:D293"/>
    <mergeCell ref="B294:D294"/>
    <mergeCell ref="B295:D295"/>
    <mergeCell ref="B307:D307"/>
    <mergeCell ref="B310:D310"/>
    <mergeCell ref="B304:D304"/>
    <mergeCell ref="K88:Q88"/>
    <mergeCell ref="K89:Q89"/>
    <mergeCell ref="K90:Q90"/>
    <mergeCell ref="K91:Q91"/>
    <mergeCell ref="K92:Q92"/>
    <mergeCell ref="B89:D89"/>
    <mergeCell ref="B90:D90"/>
    <mergeCell ref="B91:D91"/>
    <mergeCell ref="B92:D92"/>
    <mergeCell ref="B93:D93"/>
    <mergeCell ref="B94:D94"/>
    <mergeCell ref="B107:D107"/>
    <mergeCell ref="B108:D108"/>
    <mergeCell ref="B109:D109"/>
    <mergeCell ref="B101:D101"/>
    <mergeCell ref="B102:D102"/>
    <mergeCell ref="B103:D103"/>
    <mergeCell ref="B104:D104"/>
    <mergeCell ref="B105:D105"/>
    <mergeCell ref="B106:D106"/>
    <mergeCell ref="B95:D95"/>
    <mergeCell ref="B96:D96"/>
    <mergeCell ref="B97:D97"/>
    <mergeCell ref="B98:D98"/>
    <mergeCell ref="B99:D99"/>
    <mergeCell ref="B100:D100"/>
    <mergeCell ref="K111:Q111"/>
    <mergeCell ref="K112:Q112"/>
    <mergeCell ref="K113:Q113"/>
    <mergeCell ref="K126:Q126"/>
    <mergeCell ref="K127:Q127"/>
    <mergeCell ref="K94:Q94"/>
    <mergeCell ref="K95:Q95"/>
    <mergeCell ref="K96:Q96"/>
    <mergeCell ref="K97:Q97"/>
    <mergeCell ref="K98:Q98"/>
    <mergeCell ref="K108:Q108"/>
    <mergeCell ref="K109:Q109"/>
    <mergeCell ref="K110:Q110"/>
    <mergeCell ref="K118:Q118"/>
    <mergeCell ref="K311:Q311"/>
    <mergeCell ref="K306:Q306"/>
    <mergeCell ref="K117:Q117"/>
    <mergeCell ref="B284:D284"/>
    <mergeCell ref="B285:D285"/>
    <mergeCell ref="B286:D286"/>
    <mergeCell ref="B287:D287"/>
    <mergeCell ref="B288:D288"/>
    <mergeCell ref="B289:D289"/>
    <mergeCell ref="K285:Q285"/>
    <mergeCell ref="K310:Q310"/>
    <mergeCell ref="K307:Q307"/>
    <mergeCell ref="B121:D121"/>
    <mergeCell ref="B122:D122"/>
    <mergeCell ref="B123:D123"/>
    <mergeCell ref="B124:D124"/>
    <mergeCell ref="B134:D134"/>
    <mergeCell ref="B135:D135"/>
    <mergeCell ref="B136:D136"/>
    <mergeCell ref="B143:D143"/>
    <mergeCell ref="K119:Q119"/>
    <mergeCell ref="K120:Q120"/>
    <mergeCell ref="K121:Q121"/>
    <mergeCell ref="K122:Q122"/>
    <mergeCell ref="K93:Q93"/>
    <mergeCell ref="K305:Q305"/>
    <mergeCell ref="K304:Q304"/>
    <mergeCell ref="K273:Q273"/>
    <mergeCell ref="K309:Q309"/>
    <mergeCell ref="K308:Q308"/>
    <mergeCell ref="K280:Q280"/>
    <mergeCell ref="K281:Q281"/>
    <mergeCell ref="K296:Q296"/>
    <mergeCell ref="K114:Q114"/>
    <mergeCell ref="K115:Q115"/>
    <mergeCell ref="K116:Q116"/>
    <mergeCell ref="K129:Q129"/>
    <mergeCell ref="K130:Q130"/>
    <mergeCell ref="K131:Q131"/>
    <mergeCell ref="K132:Q132"/>
    <mergeCell ref="K133:Q133"/>
    <mergeCell ref="K134:Q134"/>
    <mergeCell ref="K123:Q123"/>
    <mergeCell ref="K124:Q124"/>
    <mergeCell ref="K125:Q125"/>
    <mergeCell ref="K128:Q128"/>
    <mergeCell ref="K141:Q141"/>
    <mergeCell ref="K142:Q142"/>
  </mergeCells>
  <phoneticPr fontId="1"/>
  <dataValidations count="3">
    <dataValidation type="list" allowBlank="1" showInputMessage="1" showErrorMessage="1" sqref="E33:E314" xr:uid="{DD56B4E4-2861-4198-AFF4-DB8EEFF05BDF}">
      <formula1>"男,女"</formula1>
    </dataValidation>
    <dataValidation type="list" allowBlank="1" showInputMessage="1" showErrorMessage="1" sqref="S33:S315" xr:uid="{3DF9549E-CE99-4932-A096-40A3CC50AAEB}">
      <formula1>"乗務員,カメラマン,添乗員,看護師"</formula1>
    </dataValidation>
    <dataValidation type="list" allowBlank="1" showInputMessage="1" showErrorMessage="1" sqref="F33:I315" xr:uid="{6BD83924-98A4-4DA3-8445-46D29C022E6A}">
      <formula1>"1,2,3,4,5,6,7,日"</formula1>
    </dataValidation>
  </dataValidations>
  <pageMargins left="0.70866141732283472" right="0" top="0.35433070866141736" bottom="0" header="0.31496062992125984" footer="0.31496062992125984"/>
  <pageSetup paperSize="9" scale="48" orientation="portrait" r:id="rId1"/>
  <rowBreaks count="9" manualBreakCount="9">
    <brk id="57" max="18" man="1"/>
    <brk id="92" max="18" man="1"/>
    <brk id="132" max="18" man="1"/>
    <brk id="172" max="18" man="1"/>
    <brk id="212" max="18" man="1"/>
    <brk id="252" max="18" man="1"/>
    <brk id="292" max="18" man="1"/>
    <brk id="316" max="20" man="1"/>
    <brk id="318" max="20" man="1"/>
  </rowBreaks>
  <ignoredErrors>
    <ignoredError sqref="J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219075</xdr:colOff>
                    <xdr:row>32</xdr:row>
                    <xdr:rowOff>38100</xdr:rowOff>
                  </from>
                  <to>
                    <xdr:col>17</xdr:col>
                    <xdr:colOff>542925</xdr:colOff>
                    <xdr:row>32</xdr:row>
                    <xdr:rowOff>361950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17</xdr:col>
                    <xdr:colOff>219075</xdr:colOff>
                    <xdr:row>33</xdr:row>
                    <xdr:rowOff>38100</xdr:rowOff>
                  </from>
                  <to>
                    <xdr:col>17</xdr:col>
                    <xdr:colOff>542925</xdr:colOff>
                    <xdr:row>33</xdr:row>
                    <xdr:rowOff>361950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17</xdr:col>
                    <xdr:colOff>219075</xdr:colOff>
                    <xdr:row>34</xdr:row>
                    <xdr:rowOff>38100</xdr:rowOff>
                  </from>
                  <to>
                    <xdr:col>17</xdr:col>
                    <xdr:colOff>542925</xdr:colOff>
                    <xdr:row>34</xdr:row>
                    <xdr:rowOff>361950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219075</xdr:colOff>
                    <xdr:row>35</xdr:row>
                    <xdr:rowOff>38100</xdr:rowOff>
                  </from>
                  <to>
                    <xdr:col>17</xdr:col>
                    <xdr:colOff>542925</xdr:colOff>
                    <xdr:row>35</xdr:row>
                    <xdr:rowOff>361950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17</xdr:col>
                    <xdr:colOff>219075</xdr:colOff>
                    <xdr:row>36</xdr:row>
                    <xdr:rowOff>38100</xdr:rowOff>
                  </from>
                  <to>
                    <xdr:col>17</xdr:col>
                    <xdr:colOff>542925</xdr:colOff>
                    <xdr:row>36</xdr:row>
                    <xdr:rowOff>361950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17</xdr:col>
                    <xdr:colOff>219075</xdr:colOff>
                    <xdr:row>37</xdr:row>
                    <xdr:rowOff>38100</xdr:rowOff>
                  </from>
                  <to>
                    <xdr:col>17</xdr:col>
                    <xdr:colOff>542925</xdr:colOff>
                    <xdr:row>37</xdr:row>
                    <xdr:rowOff>361950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17</xdr:col>
                    <xdr:colOff>219075</xdr:colOff>
                    <xdr:row>38</xdr:row>
                    <xdr:rowOff>38100</xdr:rowOff>
                  </from>
                  <to>
                    <xdr:col>17</xdr:col>
                    <xdr:colOff>542925</xdr:colOff>
                    <xdr:row>38</xdr:row>
                    <xdr:rowOff>361950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17</xdr:col>
                    <xdr:colOff>219075</xdr:colOff>
                    <xdr:row>39</xdr:row>
                    <xdr:rowOff>38100</xdr:rowOff>
                  </from>
                  <to>
                    <xdr:col>17</xdr:col>
                    <xdr:colOff>542925</xdr:colOff>
                    <xdr:row>39</xdr:row>
                    <xdr:rowOff>361950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17</xdr:col>
                    <xdr:colOff>219075</xdr:colOff>
                    <xdr:row>40</xdr:row>
                    <xdr:rowOff>38100</xdr:rowOff>
                  </from>
                  <to>
                    <xdr:col>17</xdr:col>
                    <xdr:colOff>542925</xdr:colOff>
                    <xdr:row>40</xdr:row>
                    <xdr:rowOff>361950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17</xdr:col>
                    <xdr:colOff>219075</xdr:colOff>
                    <xdr:row>41</xdr:row>
                    <xdr:rowOff>38100</xdr:rowOff>
                  </from>
                  <to>
                    <xdr:col>17</xdr:col>
                    <xdr:colOff>542925</xdr:colOff>
                    <xdr:row>41</xdr:row>
                    <xdr:rowOff>361950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17</xdr:col>
                    <xdr:colOff>219075</xdr:colOff>
                    <xdr:row>42</xdr:row>
                    <xdr:rowOff>38100</xdr:rowOff>
                  </from>
                  <to>
                    <xdr:col>17</xdr:col>
                    <xdr:colOff>542925</xdr:colOff>
                    <xdr:row>42</xdr:row>
                    <xdr:rowOff>361950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17</xdr:col>
                    <xdr:colOff>219075</xdr:colOff>
                    <xdr:row>43</xdr:row>
                    <xdr:rowOff>38100</xdr:rowOff>
                  </from>
                  <to>
                    <xdr:col>17</xdr:col>
                    <xdr:colOff>542925</xdr:colOff>
                    <xdr:row>43</xdr:row>
                    <xdr:rowOff>361950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17</xdr:col>
                    <xdr:colOff>219075</xdr:colOff>
                    <xdr:row>44</xdr:row>
                    <xdr:rowOff>38100</xdr:rowOff>
                  </from>
                  <to>
                    <xdr:col>17</xdr:col>
                    <xdr:colOff>542925</xdr:colOff>
                    <xdr:row>44</xdr:row>
                    <xdr:rowOff>361950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17</xdr:col>
                    <xdr:colOff>219075</xdr:colOff>
                    <xdr:row>45</xdr:row>
                    <xdr:rowOff>38100</xdr:rowOff>
                  </from>
                  <to>
                    <xdr:col>17</xdr:col>
                    <xdr:colOff>542925</xdr:colOff>
                    <xdr:row>45</xdr:row>
                    <xdr:rowOff>361950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17</xdr:col>
                    <xdr:colOff>219075</xdr:colOff>
                    <xdr:row>46</xdr:row>
                    <xdr:rowOff>38100</xdr:rowOff>
                  </from>
                  <to>
                    <xdr:col>17</xdr:col>
                    <xdr:colOff>542925</xdr:colOff>
                    <xdr:row>46</xdr:row>
                    <xdr:rowOff>361950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17</xdr:col>
                    <xdr:colOff>219075</xdr:colOff>
                    <xdr:row>47</xdr:row>
                    <xdr:rowOff>38100</xdr:rowOff>
                  </from>
                  <to>
                    <xdr:col>17</xdr:col>
                    <xdr:colOff>542925</xdr:colOff>
                    <xdr:row>47</xdr:row>
                    <xdr:rowOff>361950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17</xdr:col>
                    <xdr:colOff>219075</xdr:colOff>
                    <xdr:row>48</xdr:row>
                    <xdr:rowOff>38100</xdr:rowOff>
                  </from>
                  <to>
                    <xdr:col>17</xdr:col>
                    <xdr:colOff>542925</xdr:colOff>
                    <xdr:row>48</xdr:row>
                    <xdr:rowOff>361950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17</xdr:col>
                    <xdr:colOff>219075</xdr:colOff>
                    <xdr:row>49</xdr:row>
                    <xdr:rowOff>38100</xdr:rowOff>
                  </from>
                  <to>
                    <xdr:col>17</xdr:col>
                    <xdr:colOff>542925</xdr:colOff>
                    <xdr:row>49</xdr:row>
                    <xdr:rowOff>361950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17</xdr:col>
                    <xdr:colOff>219075</xdr:colOff>
                    <xdr:row>50</xdr:row>
                    <xdr:rowOff>38100</xdr:rowOff>
                  </from>
                  <to>
                    <xdr:col>17</xdr:col>
                    <xdr:colOff>542925</xdr:colOff>
                    <xdr:row>50</xdr:row>
                    <xdr:rowOff>361950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17</xdr:col>
                    <xdr:colOff>219075</xdr:colOff>
                    <xdr:row>51</xdr:row>
                    <xdr:rowOff>38100</xdr:rowOff>
                  </from>
                  <to>
                    <xdr:col>17</xdr:col>
                    <xdr:colOff>542925</xdr:colOff>
                    <xdr:row>51</xdr:row>
                    <xdr:rowOff>361950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17</xdr:col>
                    <xdr:colOff>219075</xdr:colOff>
                    <xdr:row>52</xdr:row>
                    <xdr:rowOff>38100</xdr:rowOff>
                  </from>
                  <to>
                    <xdr:col>17</xdr:col>
                    <xdr:colOff>542925</xdr:colOff>
                    <xdr:row>52</xdr:row>
                    <xdr:rowOff>361950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17</xdr:col>
                    <xdr:colOff>219075</xdr:colOff>
                    <xdr:row>53</xdr:row>
                    <xdr:rowOff>38100</xdr:rowOff>
                  </from>
                  <to>
                    <xdr:col>17</xdr:col>
                    <xdr:colOff>542925</xdr:colOff>
                    <xdr:row>53</xdr:row>
                    <xdr:rowOff>361950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17</xdr:col>
                    <xdr:colOff>219075</xdr:colOff>
                    <xdr:row>54</xdr:row>
                    <xdr:rowOff>38100</xdr:rowOff>
                  </from>
                  <to>
                    <xdr:col>17</xdr:col>
                    <xdr:colOff>542925</xdr:colOff>
                    <xdr:row>54</xdr:row>
                    <xdr:rowOff>361950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17</xdr:col>
                    <xdr:colOff>219075</xdr:colOff>
                    <xdr:row>55</xdr:row>
                    <xdr:rowOff>38100</xdr:rowOff>
                  </from>
                  <to>
                    <xdr:col>17</xdr:col>
                    <xdr:colOff>542925</xdr:colOff>
                    <xdr:row>55</xdr:row>
                    <xdr:rowOff>361950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17</xdr:col>
                    <xdr:colOff>219075</xdr:colOff>
                    <xdr:row>56</xdr:row>
                    <xdr:rowOff>38100</xdr:rowOff>
                  </from>
                  <to>
                    <xdr:col>17</xdr:col>
                    <xdr:colOff>542925</xdr:colOff>
                    <xdr:row>56</xdr:row>
                    <xdr:rowOff>361950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17</xdr:col>
                    <xdr:colOff>219075</xdr:colOff>
                    <xdr:row>57</xdr:row>
                    <xdr:rowOff>38100</xdr:rowOff>
                  </from>
                  <to>
                    <xdr:col>17</xdr:col>
                    <xdr:colOff>542925</xdr:colOff>
                    <xdr:row>57</xdr:row>
                    <xdr:rowOff>361950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17</xdr:col>
                    <xdr:colOff>219075</xdr:colOff>
                    <xdr:row>58</xdr:row>
                    <xdr:rowOff>38100</xdr:rowOff>
                  </from>
                  <to>
                    <xdr:col>17</xdr:col>
                    <xdr:colOff>542925</xdr:colOff>
                    <xdr:row>58</xdr:row>
                    <xdr:rowOff>361950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17</xdr:col>
                    <xdr:colOff>219075</xdr:colOff>
                    <xdr:row>59</xdr:row>
                    <xdr:rowOff>38100</xdr:rowOff>
                  </from>
                  <to>
                    <xdr:col>17</xdr:col>
                    <xdr:colOff>542925</xdr:colOff>
                    <xdr:row>59</xdr:row>
                    <xdr:rowOff>361950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17</xdr:col>
                    <xdr:colOff>219075</xdr:colOff>
                    <xdr:row>60</xdr:row>
                    <xdr:rowOff>38100</xdr:rowOff>
                  </from>
                  <to>
                    <xdr:col>17</xdr:col>
                    <xdr:colOff>542925</xdr:colOff>
                    <xdr:row>60</xdr:row>
                    <xdr:rowOff>361950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17</xdr:col>
                    <xdr:colOff>219075</xdr:colOff>
                    <xdr:row>61</xdr:row>
                    <xdr:rowOff>38100</xdr:rowOff>
                  </from>
                  <to>
                    <xdr:col>17</xdr:col>
                    <xdr:colOff>542925</xdr:colOff>
                    <xdr:row>61</xdr:row>
                    <xdr:rowOff>361950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17</xdr:col>
                    <xdr:colOff>219075</xdr:colOff>
                    <xdr:row>62</xdr:row>
                    <xdr:rowOff>38100</xdr:rowOff>
                  </from>
                  <to>
                    <xdr:col>17</xdr:col>
                    <xdr:colOff>542925</xdr:colOff>
                    <xdr:row>62</xdr:row>
                    <xdr:rowOff>361950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219075</xdr:colOff>
                    <xdr:row>63</xdr:row>
                    <xdr:rowOff>38100</xdr:rowOff>
                  </from>
                  <to>
                    <xdr:col>17</xdr:col>
                    <xdr:colOff>542925</xdr:colOff>
                    <xdr:row>63</xdr:row>
                    <xdr:rowOff>361950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17</xdr:col>
                    <xdr:colOff>219075</xdr:colOff>
                    <xdr:row>64</xdr:row>
                    <xdr:rowOff>38100</xdr:rowOff>
                  </from>
                  <to>
                    <xdr:col>17</xdr:col>
                    <xdr:colOff>542925</xdr:colOff>
                    <xdr:row>64</xdr:row>
                    <xdr:rowOff>361950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17</xdr:col>
                    <xdr:colOff>219075</xdr:colOff>
                    <xdr:row>65</xdr:row>
                    <xdr:rowOff>38100</xdr:rowOff>
                  </from>
                  <to>
                    <xdr:col>17</xdr:col>
                    <xdr:colOff>542925</xdr:colOff>
                    <xdr:row>65</xdr:row>
                    <xdr:rowOff>361950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17</xdr:col>
                    <xdr:colOff>219075</xdr:colOff>
                    <xdr:row>66</xdr:row>
                    <xdr:rowOff>38100</xdr:rowOff>
                  </from>
                  <to>
                    <xdr:col>17</xdr:col>
                    <xdr:colOff>542925</xdr:colOff>
                    <xdr:row>66</xdr:row>
                    <xdr:rowOff>361950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17</xdr:col>
                    <xdr:colOff>219075</xdr:colOff>
                    <xdr:row>67</xdr:row>
                    <xdr:rowOff>38100</xdr:rowOff>
                  </from>
                  <to>
                    <xdr:col>17</xdr:col>
                    <xdr:colOff>542925</xdr:colOff>
                    <xdr:row>67</xdr:row>
                    <xdr:rowOff>361950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17</xdr:col>
                    <xdr:colOff>219075</xdr:colOff>
                    <xdr:row>68</xdr:row>
                    <xdr:rowOff>38100</xdr:rowOff>
                  </from>
                  <to>
                    <xdr:col>17</xdr:col>
                    <xdr:colOff>542925</xdr:colOff>
                    <xdr:row>68</xdr:row>
                    <xdr:rowOff>361950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17</xdr:col>
                    <xdr:colOff>219075</xdr:colOff>
                    <xdr:row>69</xdr:row>
                    <xdr:rowOff>38100</xdr:rowOff>
                  </from>
                  <to>
                    <xdr:col>17</xdr:col>
                    <xdr:colOff>542925</xdr:colOff>
                    <xdr:row>69</xdr:row>
                    <xdr:rowOff>361950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17</xdr:col>
                    <xdr:colOff>219075</xdr:colOff>
                    <xdr:row>70</xdr:row>
                    <xdr:rowOff>38100</xdr:rowOff>
                  </from>
                  <to>
                    <xdr:col>17</xdr:col>
                    <xdr:colOff>542925</xdr:colOff>
                    <xdr:row>70</xdr:row>
                    <xdr:rowOff>361950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17</xdr:col>
                    <xdr:colOff>219075</xdr:colOff>
                    <xdr:row>71</xdr:row>
                    <xdr:rowOff>38100</xdr:rowOff>
                  </from>
                  <to>
                    <xdr:col>17</xdr:col>
                    <xdr:colOff>542925</xdr:colOff>
                    <xdr:row>71</xdr:row>
                    <xdr:rowOff>361950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17</xdr:col>
                    <xdr:colOff>219075</xdr:colOff>
                    <xdr:row>72</xdr:row>
                    <xdr:rowOff>38100</xdr:rowOff>
                  </from>
                  <to>
                    <xdr:col>17</xdr:col>
                    <xdr:colOff>542925</xdr:colOff>
                    <xdr:row>72</xdr:row>
                    <xdr:rowOff>361950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17</xdr:col>
                    <xdr:colOff>219075</xdr:colOff>
                    <xdr:row>73</xdr:row>
                    <xdr:rowOff>38100</xdr:rowOff>
                  </from>
                  <to>
                    <xdr:col>17</xdr:col>
                    <xdr:colOff>542925</xdr:colOff>
                    <xdr:row>73</xdr:row>
                    <xdr:rowOff>361950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17</xdr:col>
                    <xdr:colOff>219075</xdr:colOff>
                    <xdr:row>74</xdr:row>
                    <xdr:rowOff>38100</xdr:rowOff>
                  </from>
                  <to>
                    <xdr:col>17</xdr:col>
                    <xdr:colOff>542925</xdr:colOff>
                    <xdr:row>74</xdr:row>
                    <xdr:rowOff>361950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17</xdr:col>
                    <xdr:colOff>219075</xdr:colOff>
                    <xdr:row>75</xdr:row>
                    <xdr:rowOff>38100</xdr:rowOff>
                  </from>
                  <to>
                    <xdr:col>17</xdr:col>
                    <xdr:colOff>542925</xdr:colOff>
                    <xdr:row>75</xdr:row>
                    <xdr:rowOff>361950</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17</xdr:col>
                    <xdr:colOff>219075</xdr:colOff>
                    <xdr:row>76</xdr:row>
                    <xdr:rowOff>38100</xdr:rowOff>
                  </from>
                  <to>
                    <xdr:col>17</xdr:col>
                    <xdr:colOff>542925</xdr:colOff>
                    <xdr:row>76</xdr:row>
                    <xdr:rowOff>361950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17</xdr:col>
                    <xdr:colOff>219075</xdr:colOff>
                    <xdr:row>77</xdr:row>
                    <xdr:rowOff>38100</xdr:rowOff>
                  </from>
                  <to>
                    <xdr:col>17</xdr:col>
                    <xdr:colOff>542925</xdr:colOff>
                    <xdr:row>77</xdr:row>
                    <xdr:rowOff>361950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17</xdr:col>
                    <xdr:colOff>219075</xdr:colOff>
                    <xdr:row>78</xdr:row>
                    <xdr:rowOff>38100</xdr:rowOff>
                  </from>
                  <to>
                    <xdr:col>17</xdr:col>
                    <xdr:colOff>542925</xdr:colOff>
                    <xdr:row>78</xdr:row>
                    <xdr:rowOff>361950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17</xdr:col>
                    <xdr:colOff>219075</xdr:colOff>
                    <xdr:row>79</xdr:row>
                    <xdr:rowOff>38100</xdr:rowOff>
                  </from>
                  <to>
                    <xdr:col>17</xdr:col>
                    <xdr:colOff>542925</xdr:colOff>
                    <xdr:row>79</xdr:row>
                    <xdr:rowOff>361950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17</xdr:col>
                    <xdr:colOff>219075</xdr:colOff>
                    <xdr:row>80</xdr:row>
                    <xdr:rowOff>38100</xdr:rowOff>
                  </from>
                  <to>
                    <xdr:col>17</xdr:col>
                    <xdr:colOff>542925</xdr:colOff>
                    <xdr:row>80</xdr:row>
                    <xdr:rowOff>361950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17</xdr:col>
                    <xdr:colOff>219075</xdr:colOff>
                    <xdr:row>81</xdr:row>
                    <xdr:rowOff>38100</xdr:rowOff>
                  </from>
                  <to>
                    <xdr:col>17</xdr:col>
                    <xdr:colOff>542925</xdr:colOff>
                    <xdr:row>81</xdr:row>
                    <xdr:rowOff>361950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17</xdr:col>
                    <xdr:colOff>219075</xdr:colOff>
                    <xdr:row>82</xdr:row>
                    <xdr:rowOff>38100</xdr:rowOff>
                  </from>
                  <to>
                    <xdr:col>17</xdr:col>
                    <xdr:colOff>542925</xdr:colOff>
                    <xdr:row>82</xdr:row>
                    <xdr:rowOff>361950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17</xdr:col>
                    <xdr:colOff>219075</xdr:colOff>
                    <xdr:row>83</xdr:row>
                    <xdr:rowOff>38100</xdr:rowOff>
                  </from>
                  <to>
                    <xdr:col>17</xdr:col>
                    <xdr:colOff>542925</xdr:colOff>
                    <xdr:row>83</xdr:row>
                    <xdr:rowOff>361950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17</xdr:col>
                    <xdr:colOff>219075</xdr:colOff>
                    <xdr:row>84</xdr:row>
                    <xdr:rowOff>38100</xdr:rowOff>
                  </from>
                  <to>
                    <xdr:col>17</xdr:col>
                    <xdr:colOff>542925</xdr:colOff>
                    <xdr:row>84</xdr:row>
                    <xdr:rowOff>361950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17</xdr:col>
                    <xdr:colOff>219075</xdr:colOff>
                    <xdr:row>85</xdr:row>
                    <xdr:rowOff>38100</xdr:rowOff>
                  </from>
                  <to>
                    <xdr:col>17</xdr:col>
                    <xdr:colOff>542925</xdr:colOff>
                    <xdr:row>85</xdr:row>
                    <xdr:rowOff>361950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17</xdr:col>
                    <xdr:colOff>219075</xdr:colOff>
                    <xdr:row>86</xdr:row>
                    <xdr:rowOff>38100</xdr:rowOff>
                  </from>
                  <to>
                    <xdr:col>17</xdr:col>
                    <xdr:colOff>542925</xdr:colOff>
                    <xdr:row>86</xdr:row>
                    <xdr:rowOff>361950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17</xdr:col>
                    <xdr:colOff>219075</xdr:colOff>
                    <xdr:row>87</xdr:row>
                    <xdr:rowOff>38100</xdr:rowOff>
                  </from>
                  <to>
                    <xdr:col>17</xdr:col>
                    <xdr:colOff>542925</xdr:colOff>
                    <xdr:row>87</xdr:row>
                    <xdr:rowOff>361950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17</xdr:col>
                    <xdr:colOff>219075</xdr:colOff>
                    <xdr:row>88</xdr:row>
                    <xdr:rowOff>38100</xdr:rowOff>
                  </from>
                  <to>
                    <xdr:col>17</xdr:col>
                    <xdr:colOff>542925</xdr:colOff>
                    <xdr:row>88</xdr:row>
                    <xdr:rowOff>361950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17</xdr:col>
                    <xdr:colOff>219075</xdr:colOff>
                    <xdr:row>89</xdr:row>
                    <xdr:rowOff>38100</xdr:rowOff>
                  </from>
                  <to>
                    <xdr:col>17</xdr:col>
                    <xdr:colOff>542925</xdr:colOff>
                    <xdr:row>89</xdr:row>
                    <xdr:rowOff>361950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17</xdr:col>
                    <xdr:colOff>219075</xdr:colOff>
                    <xdr:row>90</xdr:row>
                    <xdr:rowOff>38100</xdr:rowOff>
                  </from>
                  <to>
                    <xdr:col>17</xdr:col>
                    <xdr:colOff>542925</xdr:colOff>
                    <xdr:row>90</xdr:row>
                    <xdr:rowOff>361950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17</xdr:col>
                    <xdr:colOff>219075</xdr:colOff>
                    <xdr:row>91</xdr:row>
                    <xdr:rowOff>38100</xdr:rowOff>
                  </from>
                  <to>
                    <xdr:col>17</xdr:col>
                    <xdr:colOff>542925</xdr:colOff>
                    <xdr:row>91</xdr:row>
                    <xdr:rowOff>361950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17</xdr:col>
                    <xdr:colOff>219075</xdr:colOff>
                    <xdr:row>92</xdr:row>
                    <xdr:rowOff>38100</xdr:rowOff>
                  </from>
                  <to>
                    <xdr:col>17</xdr:col>
                    <xdr:colOff>542925</xdr:colOff>
                    <xdr:row>92</xdr:row>
                    <xdr:rowOff>361950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17</xdr:col>
                    <xdr:colOff>219075</xdr:colOff>
                    <xdr:row>93</xdr:row>
                    <xdr:rowOff>38100</xdr:rowOff>
                  </from>
                  <to>
                    <xdr:col>17</xdr:col>
                    <xdr:colOff>542925</xdr:colOff>
                    <xdr:row>93</xdr:row>
                    <xdr:rowOff>361950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17</xdr:col>
                    <xdr:colOff>219075</xdr:colOff>
                    <xdr:row>94</xdr:row>
                    <xdr:rowOff>38100</xdr:rowOff>
                  </from>
                  <to>
                    <xdr:col>17</xdr:col>
                    <xdr:colOff>542925</xdr:colOff>
                    <xdr:row>94</xdr:row>
                    <xdr:rowOff>361950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17</xdr:col>
                    <xdr:colOff>219075</xdr:colOff>
                    <xdr:row>95</xdr:row>
                    <xdr:rowOff>38100</xdr:rowOff>
                  </from>
                  <to>
                    <xdr:col>17</xdr:col>
                    <xdr:colOff>542925</xdr:colOff>
                    <xdr:row>95</xdr:row>
                    <xdr:rowOff>361950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17</xdr:col>
                    <xdr:colOff>219075</xdr:colOff>
                    <xdr:row>96</xdr:row>
                    <xdr:rowOff>38100</xdr:rowOff>
                  </from>
                  <to>
                    <xdr:col>17</xdr:col>
                    <xdr:colOff>542925</xdr:colOff>
                    <xdr:row>96</xdr:row>
                    <xdr:rowOff>361950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17</xdr:col>
                    <xdr:colOff>219075</xdr:colOff>
                    <xdr:row>97</xdr:row>
                    <xdr:rowOff>38100</xdr:rowOff>
                  </from>
                  <to>
                    <xdr:col>17</xdr:col>
                    <xdr:colOff>542925</xdr:colOff>
                    <xdr:row>97</xdr:row>
                    <xdr:rowOff>361950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17</xdr:col>
                    <xdr:colOff>219075</xdr:colOff>
                    <xdr:row>98</xdr:row>
                    <xdr:rowOff>38100</xdr:rowOff>
                  </from>
                  <to>
                    <xdr:col>17</xdr:col>
                    <xdr:colOff>542925</xdr:colOff>
                    <xdr:row>98</xdr:row>
                    <xdr:rowOff>361950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17</xdr:col>
                    <xdr:colOff>219075</xdr:colOff>
                    <xdr:row>99</xdr:row>
                    <xdr:rowOff>38100</xdr:rowOff>
                  </from>
                  <to>
                    <xdr:col>17</xdr:col>
                    <xdr:colOff>542925</xdr:colOff>
                    <xdr:row>99</xdr:row>
                    <xdr:rowOff>361950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17</xdr:col>
                    <xdr:colOff>219075</xdr:colOff>
                    <xdr:row>100</xdr:row>
                    <xdr:rowOff>38100</xdr:rowOff>
                  </from>
                  <to>
                    <xdr:col>17</xdr:col>
                    <xdr:colOff>542925</xdr:colOff>
                    <xdr:row>100</xdr:row>
                    <xdr:rowOff>361950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17</xdr:col>
                    <xdr:colOff>219075</xdr:colOff>
                    <xdr:row>101</xdr:row>
                    <xdr:rowOff>38100</xdr:rowOff>
                  </from>
                  <to>
                    <xdr:col>17</xdr:col>
                    <xdr:colOff>542925</xdr:colOff>
                    <xdr:row>101</xdr:row>
                    <xdr:rowOff>361950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17</xdr:col>
                    <xdr:colOff>219075</xdr:colOff>
                    <xdr:row>102</xdr:row>
                    <xdr:rowOff>38100</xdr:rowOff>
                  </from>
                  <to>
                    <xdr:col>17</xdr:col>
                    <xdr:colOff>542925</xdr:colOff>
                    <xdr:row>102</xdr:row>
                    <xdr:rowOff>361950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17</xdr:col>
                    <xdr:colOff>219075</xdr:colOff>
                    <xdr:row>103</xdr:row>
                    <xdr:rowOff>38100</xdr:rowOff>
                  </from>
                  <to>
                    <xdr:col>17</xdr:col>
                    <xdr:colOff>542925</xdr:colOff>
                    <xdr:row>103</xdr:row>
                    <xdr:rowOff>361950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17</xdr:col>
                    <xdr:colOff>219075</xdr:colOff>
                    <xdr:row>104</xdr:row>
                    <xdr:rowOff>38100</xdr:rowOff>
                  </from>
                  <to>
                    <xdr:col>17</xdr:col>
                    <xdr:colOff>542925</xdr:colOff>
                    <xdr:row>104</xdr:row>
                    <xdr:rowOff>361950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17</xdr:col>
                    <xdr:colOff>219075</xdr:colOff>
                    <xdr:row>105</xdr:row>
                    <xdr:rowOff>38100</xdr:rowOff>
                  </from>
                  <to>
                    <xdr:col>17</xdr:col>
                    <xdr:colOff>542925</xdr:colOff>
                    <xdr:row>105</xdr:row>
                    <xdr:rowOff>361950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17</xdr:col>
                    <xdr:colOff>219075</xdr:colOff>
                    <xdr:row>106</xdr:row>
                    <xdr:rowOff>38100</xdr:rowOff>
                  </from>
                  <to>
                    <xdr:col>17</xdr:col>
                    <xdr:colOff>542925</xdr:colOff>
                    <xdr:row>106</xdr:row>
                    <xdr:rowOff>361950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17</xdr:col>
                    <xdr:colOff>219075</xdr:colOff>
                    <xdr:row>107</xdr:row>
                    <xdr:rowOff>38100</xdr:rowOff>
                  </from>
                  <to>
                    <xdr:col>17</xdr:col>
                    <xdr:colOff>542925</xdr:colOff>
                    <xdr:row>107</xdr:row>
                    <xdr:rowOff>361950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17</xdr:col>
                    <xdr:colOff>219075</xdr:colOff>
                    <xdr:row>108</xdr:row>
                    <xdr:rowOff>38100</xdr:rowOff>
                  </from>
                  <to>
                    <xdr:col>17</xdr:col>
                    <xdr:colOff>542925</xdr:colOff>
                    <xdr:row>108</xdr:row>
                    <xdr:rowOff>361950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17</xdr:col>
                    <xdr:colOff>219075</xdr:colOff>
                    <xdr:row>109</xdr:row>
                    <xdr:rowOff>38100</xdr:rowOff>
                  </from>
                  <to>
                    <xdr:col>17</xdr:col>
                    <xdr:colOff>542925</xdr:colOff>
                    <xdr:row>109</xdr:row>
                    <xdr:rowOff>361950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17</xdr:col>
                    <xdr:colOff>219075</xdr:colOff>
                    <xdr:row>110</xdr:row>
                    <xdr:rowOff>38100</xdr:rowOff>
                  </from>
                  <to>
                    <xdr:col>17</xdr:col>
                    <xdr:colOff>542925</xdr:colOff>
                    <xdr:row>110</xdr:row>
                    <xdr:rowOff>361950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17</xdr:col>
                    <xdr:colOff>219075</xdr:colOff>
                    <xdr:row>111</xdr:row>
                    <xdr:rowOff>38100</xdr:rowOff>
                  </from>
                  <to>
                    <xdr:col>17</xdr:col>
                    <xdr:colOff>542925</xdr:colOff>
                    <xdr:row>111</xdr:row>
                    <xdr:rowOff>361950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17</xdr:col>
                    <xdr:colOff>219075</xdr:colOff>
                    <xdr:row>112</xdr:row>
                    <xdr:rowOff>38100</xdr:rowOff>
                  </from>
                  <to>
                    <xdr:col>17</xdr:col>
                    <xdr:colOff>542925</xdr:colOff>
                    <xdr:row>112</xdr:row>
                    <xdr:rowOff>361950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17</xdr:col>
                    <xdr:colOff>219075</xdr:colOff>
                    <xdr:row>113</xdr:row>
                    <xdr:rowOff>38100</xdr:rowOff>
                  </from>
                  <to>
                    <xdr:col>17</xdr:col>
                    <xdr:colOff>542925</xdr:colOff>
                    <xdr:row>113</xdr:row>
                    <xdr:rowOff>361950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17</xdr:col>
                    <xdr:colOff>219075</xdr:colOff>
                    <xdr:row>114</xdr:row>
                    <xdr:rowOff>38100</xdr:rowOff>
                  </from>
                  <to>
                    <xdr:col>17</xdr:col>
                    <xdr:colOff>542925</xdr:colOff>
                    <xdr:row>114</xdr:row>
                    <xdr:rowOff>361950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17</xdr:col>
                    <xdr:colOff>219075</xdr:colOff>
                    <xdr:row>115</xdr:row>
                    <xdr:rowOff>38100</xdr:rowOff>
                  </from>
                  <to>
                    <xdr:col>17</xdr:col>
                    <xdr:colOff>542925</xdr:colOff>
                    <xdr:row>115</xdr:row>
                    <xdr:rowOff>361950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17</xdr:col>
                    <xdr:colOff>219075</xdr:colOff>
                    <xdr:row>116</xdr:row>
                    <xdr:rowOff>38100</xdr:rowOff>
                  </from>
                  <to>
                    <xdr:col>17</xdr:col>
                    <xdr:colOff>542925</xdr:colOff>
                    <xdr:row>116</xdr:row>
                    <xdr:rowOff>361950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17</xdr:col>
                    <xdr:colOff>219075</xdr:colOff>
                    <xdr:row>117</xdr:row>
                    <xdr:rowOff>38100</xdr:rowOff>
                  </from>
                  <to>
                    <xdr:col>17</xdr:col>
                    <xdr:colOff>542925</xdr:colOff>
                    <xdr:row>117</xdr:row>
                    <xdr:rowOff>361950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17</xdr:col>
                    <xdr:colOff>219075</xdr:colOff>
                    <xdr:row>118</xdr:row>
                    <xdr:rowOff>38100</xdr:rowOff>
                  </from>
                  <to>
                    <xdr:col>17</xdr:col>
                    <xdr:colOff>542925</xdr:colOff>
                    <xdr:row>118</xdr:row>
                    <xdr:rowOff>361950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17</xdr:col>
                    <xdr:colOff>219075</xdr:colOff>
                    <xdr:row>119</xdr:row>
                    <xdr:rowOff>38100</xdr:rowOff>
                  </from>
                  <to>
                    <xdr:col>17</xdr:col>
                    <xdr:colOff>542925</xdr:colOff>
                    <xdr:row>119</xdr:row>
                    <xdr:rowOff>361950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17</xdr:col>
                    <xdr:colOff>219075</xdr:colOff>
                    <xdr:row>120</xdr:row>
                    <xdr:rowOff>38100</xdr:rowOff>
                  </from>
                  <to>
                    <xdr:col>17</xdr:col>
                    <xdr:colOff>542925</xdr:colOff>
                    <xdr:row>120</xdr:row>
                    <xdr:rowOff>361950</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17</xdr:col>
                    <xdr:colOff>219075</xdr:colOff>
                    <xdr:row>121</xdr:row>
                    <xdr:rowOff>38100</xdr:rowOff>
                  </from>
                  <to>
                    <xdr:col>17</xdr:col>
                    <xdr:colOff>542925</xdr:colOff>
                    <xdr:row>121</xdr:row>
                    <xdr:rowOff>361950</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17</xdr:col>
                    <xdr:colOff>219075</xdr:colOff>
                    <xdr:row>122</xdr:row>
                    <xdr:rowOff>38100</xdr:rowOff>
                  </from>
                  <to>
                    <xdr:col>17</xdr:col>
                    <xdr:colOff>542925</xdr:colOff>
                    <xdr:row>122</xdr:row>
                    <xdr:rowOff>361950</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17</xdr:col>
                    <xdr:colOff>219075</xdr:colOff>
                    <xdr:row>123</xdr:row>
                    <xdr:rowOff>38100</xdr:rowOff>
                  </from>
                  <to>
                    <xdr:col>17</xdr:col>
                    <xdr:colOff>542925</xdr:colOff>
                    <xdr:row>123</xdr:row>
                    <xdr:rowOff>361950</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17</xdr:col>
                    <xdr:colOff>219075</xdr:colOff>
                    <xdr:row>124</xdr:row>
                    <xdr:rowOff>38100</xdr:rowOff>
                  </from>
                  <to>
                    <xdr:col>17</xdr:col>
                    <xdr:colOff>542925</xdr:colOff>
                    <xdr:row>124</xdr:row>
                    <xdr:rowOff>361950</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17</xdr:col>
                    <xdr:colOff>219075</xdr:colOff>
                    <xdr:row>125</xdr:row>
                    <xdr:rowOff>38100</xdr:rowOff>
                  </from>
                  <to>
                    <xdr:col>17</xdr:col>
                    <xdr:colOff>542925</xdr:colOff>
                    <xdr:row>125</xdr:row>
                    <xdr:rowOff>361950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17</xdr:col>
                    <xdr:colOff>219075</xdr:colOff>
                    <xdr:row>126</xdr:row>
                    <xdr:rowOff>38100</xdr:rowOff>
                  </from>
                  <to>
                    <xdr:col>17</xdr:col>
                    <xdr:colOff>542925</xdr:colOff>
                    <xdr:row>126</xdr:row>
                    <xdr:rowOff>361950</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17</xdr:col>
                    <xdr:colOff>219075</xdr:colOff>
                    <xdr:row>127</xdr:row>
                    <xdr:rowOff>38100</xdr:rowOff>
                  </from>
                  <to>
                    <xdr:col>17</xdr:col>
                    <xdr:colOff>542925</xdr:colOff>
                    <xdr:row>127</xdr:row>
                    <xdr:rowOff>361950</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17</xdr:col>
                    <xdr:colOff>219075</xdr:colOff>
                    <xdr:row>128</xdr:row>
                    <xdr:rowOff>38100</xdr:rowOff>
                  </from>
                  <to>
                    <xdr:col>17</xdr:col>
                    <xdr:colOff>542925</xdr:colOff>
                    <xdr:row>128</xdr:row>
                    <xdr:rowOff>361950</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17</xdr:col>
                    <xdr:colOff>219075</xdr:colOff>
                    <xdr:row>129</xdr:row>
                    <xdr:rowOff>38100</xdr:rowOff>
                  </from>
                  <to>
                    <xdr:col>17</xdr:col>
                    <xdr:colOff>542925</xdr:colOff>
                    <xdr:row>129</xdr:row>
                    <xdr:rowOff>361950</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17</xdr:col>
                    <xdr:colOff>219075</xdr:colOff>
                    <xdr:row>130</xdr:row>
                    <xdr:rowOff>38100</xdr:rowOff>
                  </from>
                  <to>
                    <xdr:col>17</xdr:col>
                    <xdr:colOff>542925</xdr:colOff>
                    <xdr:row>130</xdr:row>
                    <xdr:rowOff>361950</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17</xdr:col>
                    <xdr:colOff>219075</xdr:colOff>
                    <xdr:row>131</xdr:row>
                    <xdr:rowOff>38100</xdr:rowOff>
                  </from>
                  <to>
                    <xdr:col>17</xdr:col>
                    <xdr:colOff>542925</xdr:colOff>
                    <xdr:row>131</xdr:row>
                    <xdr:rowOff>361950</xdr:rowOff>
                  </to>
                </anchor>
              </controlPr>
            </control>
          </mc:Choice>
        </mc:AlternateContent>
        <mc:AlternateContent xmlns:mc="http://schemas.openxmlformats.org/markup-compatibility/2006">
          <mc:Choice Requires="x14">
            <control shapeId="1126" r:id="rId104" name="Check Box 102">
              <controlPr defaultSize="0" autoFill="0" autoLine="0" autoPict="0">
                <anchor moveWithCells="1">
                  <from>
                    <xdr:col>17</xdr:col>
                    <xdr:colOff>219075</xdr:colOff>
                    <xdr:row>132</xdr:row>
                    <xdr:rowOff>38100</xdr:rowOff>
                  </from>
                  <to>
                    <xdr:col>17</xdr:col>
                    <xdr:colOff>542925</xdr:colOff>
                    <xdr:row>132</xdr:row>
                    <xdr:rowOff>361950</xdr:rowOff>
                  </to>
                </anchor>
              </controlPr>
            </control>
          </mc:Choice>
        </mc:AlternateContent>
        <mc:AlternateContent xmlns:mc="http://schemas.openxmlformats.org/markup-compatibility/2006">
          <mc:Choice Requires="x14">
            <control shapeId="1127" r:id="rId105" name="Check Box 103">
              <controlPr defaultSize="0" autoFill="0" autoLine="0" autoPict="0">
                <anchor moveWithCells="1">
                  <from>
                    <xdr:col>17</xdr:col>
                    <xdr:colOff>219075</xdr:colOff>
                    <xdr:row>133</xdr:row>
                    <xdr:rowOff>38100</xdr:rowOff>
                  </from>
                  <to>
                    <xdr:col>17</xdr:col>
                    <xdr:colOff>542925</xdr:colOff>
                    <xdr:row>133</xdr:row>
                    <xdr:rowOff>361950</xdr:rowOff>
                  </to>
                </anchor>
              </controlPr>
            </control>
          </mc:Choice>
        </mc:AlternateContent>
        <mc:AlternateContent xmlns:mc="http://schemas.openxmlformats.org/markup-compatibility/2006">
          <mc:Choice Requires="x14">
            <control shapeId="1128" r:id="rId106" name="Check Box 104">
              <controlPr defaultSize="0" autoFill="0" autoLine="0" autoPict="0">
                <anchor moveWithCells="1">
                  <from>
                    <xdr:col>17</xdr:col>
                    <xdr:colOff>219075</xdr:colOff>
                    <xdr:row>134</xdr:row>
                    <xdr:rowOff>38100</xdr:rowOff>
                  </from>
                  <to>
                    <xdr:col>17</xdr:col>
                    <xdr:colOff>542925</xdr:colOff>
                    <xdr:row>134</xdr:row>
                    <xdr:rowOff>361950</xdr:rowOff>
                  </to>
                </anchor>
              </controlPr>
            </control>
          </mc:Choice>
        </mc:AlternateContent>
        <mc:AlternateContent xmlns:mc="http://schemas.openxmlformats.org/markup-compatibility/2006">
          <mc:Choice Requires="x14">
            <control shapeId="1129" r:id="rId107" name="Check Box 105">
              <controlPr defaultSize="0" autoFill="0" autoLine="0" autoPict="0">
                <anchor moveWithCells="1">
                  <from>
                    <xdr:col>17</xdr:col>
                    <xdr:colOff>219075</xdr:colOff>
                    <xdr:row>135</xdr:row>
                    <xdr:rowOff>38100</xdr:rowOff>
                  </from>
                  <to>
                    <xdr:col>17</xdr:col>
                    <xdr:colOff>542925</xdr:colOff>
                    <xdr:row>135</xdr:row>
                    <xdr:rowOff>361950</xdr:rowOff>
                  </to>
                </anchor>
              </controlPr>
            </control>
          </mc:Choice>
        </mc:AlternateContent>
        <mc:AlternateContent xmlns:mc="http://schemas.openxmlformats.org/markup-compatibility/2006">
          <mc:Choice Requires="x14">
            <control shapeId="1130" r:id="rId108" name="Check Box 106">
              <controlPr defaultSize="0" autoFill="0" autoLine="0" autoPict="0">
                <anchor moveWithCells="1">
                  <from>
                    <xdr:col>17</xdr:col>
                    <xdr:colOff>219075</xdr:colOff>
                    <xdr:row>136</xdr:row>
                    <xdr:rowOff>38100</xdr:rowOff>
                  </from>
                  <to>
                    <xdr:col>17</xdr:col>
                    <xdr:colOff>542925</xdr:colOff>
                    <xdr:row>136</xdr:row>
                    <xdr:rowOff>361950</xdr:rowOff>
                  </to>
                </anchor>
              </controlPr>
            </control>
          </mc:Choice>
        </mc:AlternateContent>
        <mc:AlternateContent xmlns:mc="http://schemas.openxmlformats.org/markup-compatibility/2006">
          <mc:Choice Requires="x14">
            <control shapeId="1131" r:id="rId109" name="Check Box 107">
              <controlPr defaultSize="0" autoFill="0" autoLine="0" autoPict="0">
                <anchor moveWithCells="1">
                  <from>
                    <xdr:col>17</xdr:col>
                    <xdr:colOff>219075</xdr:colOff>
                    <xdr:row>137</xdr:row>
                    <xdr:rowOff>38100</xdr:rowOff>
                  </from>
                  <to>
                    <xdr:col>17</xdr:col>
                    <xdr:colOff>542925</xdr:colOff>
                    <xdr:row>137</xdr:row>
                    <xdr:rowOff>361950</xdr:rowOff>
                  </to>
                </anchor>
              </controlPr>
            </control>
          </mc:Choice>
        </mc:AlternateContent>
        <mc:AlternateContent xmlns:mc="http://schemas.openxmlformats.org/markup-compatibility/2006">
          <mc:Choice Requires="x14">
            <control shapeId="1132" r:id="rId110" name="Check Box 108">
              <controlPr defaultSize="0" autoFill="0" autoLine="0" autoPict="0">
                <anchor moveWithCells="1">
                  <from>
                    <xdr:col>17</xdr:col>
                    <xdr:colOff>219075</xdr:colOff>
                    <xdr:row>138</xdr:row>
                    <xdr:rowOff>38100</xdr:rowOff>
                  </from>
                  <to>
                    <xdr:col>17</xdr:col>
                    <xdr:colOff>542925</xdr:colOff>
                    <xdr:row>138</xdr:row>
                    <xdr:rowOff>361950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17</xdr:col>
                    <xdr:colOff>219075</xdr:colOff>
                    <xdr:row>139</xdr:row>
                    <xdr:rowOff>38100</xdr:rowOff>
                  </from>
                  <to>
                    <xdr:col>17</xdr:col>
                    <xdr:colOff>542925</xdr:colOff>
                    <xdr:row>139</xdr:row>
                    <xdr:rowOff>361950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17</xdr:col>
                    <xdr:colOff>219075</xdr:colOff>
                    <xdr:row>140</xdr:row>
                    <xdr:rowOff>38100</xdr:rowOff>
                  </from>
                  <to>
                    <xdr:col>17</xdr:col>
                    <xdr:colOff>542925</xdr:colOff>
                    <xdr:row>140</xdr:row>
                    <xdr:rowOff>361950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17</xdr:col>
                    <xdr:colOff>219075</xdr:colOff>
                    <xdr:row>141</xdr:row>
                    <xdr:rowOff>38100</xdr:rowOff>
                  </from>
                  <to>
                    <xdr:col>17</xdr:col>
                    <xdr:colOff>542925</xdr:colOff>
                    <xdr:row>141</xdr:row>
                    <xdr:rowOff>361950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17</xdr:col>
                    <xdr:colOff>219075</xdr:colOff>
                    <xdr:row>142</xdr:row>
                    <xdr:rowOff>38100</xdr:rowOff>
                  </from>
                  <to>
                    <xdr:col>17</xdr:col>
                    <xdr:colOff>542925</xdr:colOff>
                    <xdr:row>142</xdr:row>
                    <xdr:rowOff>361950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17</xdr:col>
                    <xdr:colOff>219075</xdr:colOff>
                    <xdr:row>143</xdr:row>
                    <xdr:rowOff>38100</xdr:rowOff>
                  </from>
                  <to>
                    <xdr:col>17</xdr:col>
                    <xdr:colOff>542925</xdr:colOff>
                    <xdr:row>143</xdr:row>
                    <xdr:rowOff>361950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17</xdr:col>
                    <xdr:colOff>219075</xdr:colOff>
                    <xdr:row>144</xdr:row>
                    <xdr:rowOff>38100</xdr:rowOff>
                  </from>
                  <to>
                    <xdr:col>17</xdr:col>
                    <xdr:colOff>542925</xdr:colOff>
                    <xdr:row>144</xdr:row>
                    <xdr:rowOff>361950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17</xdr:col>
                    <xdr:colOff>219075</xdr:colOff>
                    <xdr:row>145</xdr:row>
                    <xdr:rowOff>38100</xdr:rowOff>
                  </from>
                  <to>
                    <xdr:col>17</xdr:col>
                    <xdr:colOff>542925</xdr:colOff>
                    <xdr:row>145</xdr:row>
                    <xdr:rowOff>361950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17</xdr:col>
                    <xdr:colOff>219075</xdr:colOff>
                    <xdr:row>146</xdr:row>
                    <xdr:rowOff>38100</xdr:rowOff>
                  </from>
                  <to>
                    <xdr:col>17</xdr:col>
                    <xdr:colOff>542925</xdr:colOff>
                    <xdr:row>146</xdr:row>
                    <xdr:rowOff>361950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17</xdr:col>
                    <xdr:colOff>219075</xdr:colOff>
                    <xdr:row>147</xdr:row>
                    <xdr:rowOff>38100</xdr:rowOff>
                  </from>
                  <to>
                    <xdr:col>17</xdr:col>
                    <xdr:colOff>542925</xdr:colOff>
                    <xdr:row>147</xdr:row>
                    <xdr:rowOff>361950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17</xdr:col>
                    <xdr:colOff>219075</xdr:colOff>
                    <xdr:row>148</xdr:row>
                    <xdr:rowOff>38100</xdr:rowOff>
                  </from>
                  <to>
                    <xdr:col>17</xdr:col>
                    <xdr:colOff>542925</xdr:colOff>
                    <xdr:row>148</xdr:row>
                    <xdr:rowOff>361950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17</xdr:col>
                    <xdr:colOff>219075</xdr:colOff>
                    <xdr:row>149</xdr:row>
                    <xdr:rowOff>38100</xdr:rowOff>
                  </from>
                  <to>
                    <xdr:col>17</xdr:col>
                    <xdr:colOff>542925</xdr:colOff>
                    <xdr:row>149</xdr:row>
                    <xdr:rowOff>361950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17</xdr:col>
                    <xdr:colOff>219075</xdr:colOff>
                    <xdr:row>150</xdr:row>
                    <xdr:rowOff>38100</xdr:rowOff>
                  </from>
                  <to>
                    <xdr:col>17</xdr:col>
                    <xdr:colOff>542925</xdr:colOff>
                    <xdr:row>150</xdr:row>
                    <xdr:rowOff>361950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17</xdr:col>
                    <xdr:colOff>219075</xdr:colOff>
                    <xdr:row>151</xdr:row>
                    <xdr:rowOff>38100</xdr:rowOff>
                  </from>
                  <to>
                    <xdr:col>17</xdr:col>
                    <xdr:colOff>542925</xdr:colOff>
                    <xdr:row>151</xdr:row>
                    <xdr:rowOff>361950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17</xdr:col>
                    <xdr:colOff>219075</xdr:colOff>
                    <xdr:row>152</xdr:row>
                    <xdr:rowOff>38100</xdr:rowOff>
                  </from>
                  <to>
                    <xdr:col>17</xdr:col>
                    <xdr:colOff>542925</xdr:colOff>
                    <xdr:row>152</xdr:row>
                    <xdr:rowOff>361950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17</xdr:col>
                    <xdr:colOff>219075</xdr:colOff>
                    <xdr:row>153</xdr:row>
                    <xdr:rowOff>38100</xdr:rowOff>
                  </from>
                  <to>
                    <xdr:col>17</xdr:col>
                    <xdr:colOff>542925</xdr:colOff>
                    <xdr:row>153</xdr:row>
                    <xdr:rowOff>361950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17</xdr:col>
                    <xdr:colOff>219075</xdr:colOff>
                    <xdr:row>154</xdr:row>
                    <xdr:rowOff>38100</xdr:rowOff>
                  </from>
                  <to>
                    <xdr:col>17</xdr:col>
                    <xdr:colOff>542925</xdr:colOff>
                    <xdr:row>154</xdr:row>
                    <xdr:rowOff>361950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17</xdr:col>
                    <xdr:colOff>219075</xdr:colOff>
                    <xdr:row>155</xdr:row>
                    <xdr:rowOff>38100</xdr:rowOff>
                  </from>
                  <to>
                    <xdr:col>17</xdr:col>
                    <xdr:colOff>542925</xdr:colOff>
                    <xdr:row>155</xdr:row>
                    <xdr:rowOff>361950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17</xdr:col>
                    <xdr:colOff>219075</xdr:colOff>
                    <xdr:row>156</xdr:row>
                    <xdr:rowOff>38100</xdr:rowOff>
                  </from>
                  <to>
                    <xdr:col>17</xdr:col>
                    <xdr:colOff>542925</xdr:colOff>
                    <xdr:row>156</xdr:row>
                    <xdr:rowOff>361950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17</xdr:col>
                    <xdr:colOff>219075</xdr:colOff>
                    <xdr:row>157</xdr:row>
                    <xdr:rowOff>38100</xdr:rowOff>
                  </from>
                  <to>
                    <xdr:col>17</xdr:col>
                    <xdr:colOff>542925</xdr:colOff>
                    <xdr:row>157</xdr:row>
                    <xdr:rowOff>361950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17</xdr:col>
                    <xdr:colOff>219075</xdr:colOff>
                    <xdr:row>158</xdr:row>
                    <xdr:rowOff>38100</xdr:rowOff>
                  </from>
                  <to>
                    <xdr:col>17</xdr:col>
                    <xdr:colOff>542925</xdr:colOff>
                    <xdr:row>158</xdr:row>
                    <xdr:rowOff>361950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17</xdr:col>
                    <xdr:colOff>219075</xdr:colOff>
                    <xdr:row>159</xdr:row>
                    <xdr:rowOff>38100</xdr:rowOff>
                  </from>
                  <to>
                    <xdr:col>17</xdr:col>
                    <xdr:colOff>542925</xdr:colOff>
                    <xdr:row>159</xdr:row>
                    <xdr:rowOff>361950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17</xdr:col>
                    <xdr:colOff>219075</xdr:colOff>
                    <xdr:row>160</xdr:row>
                    <xdr:rowOff>38100</xdr:rowOff>
                  </from>
                  <to>
                    <xdr:col>17</xdr:col>
                    <xdr:colOff>542925</xdr:colOff>
                    <xdr:row>160</xdr:row>
                    <xdr:rowOff>361950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17</xdr:col>
                    <xdr:colOff>219075</xdr:colOff>
                    <xdr:row>161</xdr:row>
                    <xdr:rowOff>38100</xdr:rowOff>
                  </from>
                  <to>
                    <xdr:col>17</xdr:col>
                    <xdr:colOff>542925</xdr:colOff>
                    <xdr:row>161</xdr:row>
                    <xdr:rowOff>361950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17</xdr:col>
                    <xdr:colOff>219075</xdr:colOff>
                    <xdr:row>162</xdr:row>
                    <xdr:rowOff>38100</xdr:rowOff>
                  </from>
                  <to>
                    <xdr:col>17</xdr:col>
                    <xdr:colOff>542925</xdr:colOff>
                    <xdr:row>162</xdr:row>
                    <xdr:rowOff>361950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17</xdr:col>
                    <xdr:colOff>219075</xdr:colOff>
                    <xdr:row>163</xdr:row>
                    <xdr:rowOff>38100</xdr:rowOff>
                  </from>
                  <to>
                    <xdr:col>17</xdr:col>
                    <xdr:colOff>542925</xdr:colOff>
                    <xdr:row>163</xdr:row>
                    <xdr:rowOff>361950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17</xdr:col>
                    <xdr:colOff>219075</xdr:colOff>
                    <xdr:row>164</xdr:row>
                    <xdr:rowOff>38100</xdr:rowOff>
                  </from>
                  <to>
                    <xdr:col>17</xdr:col>
                    <xdr:colOff>542925</xdr:colOff>
                    <xdr:row>164</xdr:row>
                    <xdr:rowOff>361950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17</xdr:col>
                    <xdr:colOff>219075</xdr:colOff>
                    <xdr:row>165</xdr:row>
                    <xdr:rowOff>38100</xdr:rowOff>
                  </from>
                  <to>
                    <xdr:col>17</xdr:col>
                    <xdr:colOff>542925</xdr:colOff>
                    <xdr:row>165</xdr:row>
                    <xdr:rowOff>361950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17</xdr:col>
                    <xdr:colOff>219075</xdr:colOff>
                    <xdr:row>166</xdr:row>
                    <xdr:rowOff>38100</xdr:rowOff>
                  </from>
                  <to>
                    <xdr:col>17</xdr:col>
                    <xdr:colOff>542925</xdr:colOff>
                    <xdr:row>166</xdr:row>
                    <xdr:rowOff>361950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17</xdr:col>
                    <xdr:colOff>219075</xdr:colOff>
                    <xdr:row>167</xdr:row>
                    <xdr:rowOff>38100</xdr:rowOff>
                  </from>
                  <to>
                    <xdr:col>17</xdr:col>
                    <xdr:colOff>542925</xdr:colOff>
                    <xdr:row>167</xdr:row>
                    <xdr:rowOff>361950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17</xdr:col>
                    <xdr:colOff>219075</xdr:colOff>
                    <xdr:row>168</xdr:row>
                    <xdr:rowOff>38100</xdr:rowOff>
                  </from>
                  <to>
                    <xdr:col>17</xdr:col>
                    <xdr:colOff>542925</xdr:colOff>
                    <xdr:row>168</xdr:row>
                    <xdr:rowOff>361950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17</xdr:col>
                    <xdr:colOff>219075</xdr:colOff>
                    <xdr:row>169</xdr:row>
                    <xdr:rowOff>38100</xdr:rowOff>
                  </from>
                  <to>
                    <xdr:col>17</xdr:col>
                    <xdr:colOff>542925</xdr:colOff>
                    <xdr:row>169</xdr:row>
                    <xdr:rowOff>361950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17</xdr:col>
                    <xdr:colOff>219075</xdr:colOff>
                    <xdr:row>170</xdr:row>
                    <xdr:rowOff>38100</xdr:rowOff>
                  </from>
                  <to>
                    <xdr:col>17</xdr:col>
                    <xdr:colOff>542925</xdr:colOff>
                    <xdr:row>170</xdr:row>
                    <xdr:rowOff>361950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17</xdr:col>
                    <xdr:colOff>219075</xdr:colOff>
                    <xdr:row>171</xdr:row>
                    <xdr:rowOff>38100</xdr:rowOff>
                  </from>
                  <to>
                    <xdr:col>17</xdr:col>
                    <xdr:colOff>542925</xdr:colOff>
                    <xdr:row>171</xdr:row>
                    <xdr:rowOff>361950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17</xdr:col>
                    <xdr:colOff>219075</xdr:colOff>
                    <xdr:row>172</xdr:row>
                    <xdr:rowOff>38100</xdr:rowOff>
                  </from>
                  <to>
                    <xdr:col>17</xdr:col>
                    <xdr:colOff>542925</xdr:colOff>
                    <xdr:row>172</xdr:row>
                    <xdr:rowOff>361950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17</xdr:col>
                    <xdr:colOff>219075</xdr:colOff>
                    <xdr:row>173</xdr:row>
                    <xdr:rowOff>38100</xdr:rowOff>
                  </from>
                  <to>
                    <xdr:col>17</xdr:col>
                    <xdr:colOff>542925</xdr:colOff>
                    <xdr:row>173</xdr:row>
                    <xdr:rowOff>361950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17</xdr:col>
                    <xdr:colOff>219075</xdr:colOff>
                    <xdr:row>174</xdr:row>
                    <xdr:rowOff>38100</xdr:rowOff>
                  </from>
                  <to>
                    <xdr:col>17</xdr:col>
                    <xdr:colOff>542925</xdr:colOff>
                    <xdr:row>174</xdr:row>
                    <xdr:rowOff>361950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17</xdr:col>
                    <xdr:colOff>219075</xdr:colOff>
                    <xdr:row>175</xdr:row>
                    <xdr:rowOff>38100</xdr:rowOff>
                  </from>
                  <to>
                    <xdr:col>17</xdr:col>
                    <xdr:colOff>542925</xdr:colOff>
                    <xdr:row>175</xdr:row>
                    <xdr:rowOff>361950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17</xdr:col>
                    <xdr:colOff>219075</xdr:colOff>
                    <xdr:row>176</xdr:row>
                    <xdr:rowOff>38100</xdr:rowOff>
                  </from>
                  <to>
                    <xdr:col>17</xdr:col>
                    <xdr:colOff>542925</xdr:colOff>
                    <xdr:row>176</xdr:row>
                    <xdr:rowOff>361950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17</xdr:col>
                    <xdr:colOff>219075</xdr:colOff>
                    <xdr:row>177</xdr:row>
                    <xdr:rowOff>38100</xdr:rowOff>
                  </from>
                  <to>
                    <xdr:col>17</xdr:col>
                    <xdr:colOff>542925</xdr:colOff>
                    <xdr:row>177</xdr:row>
                    <xdr:rowOff>361950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17</xdr:col>
                    <xdr:colOff>219075</xdr:colOff>
                    <xdr:row>178</xdr:row>
                    <xdr:rowOff>38100</xdr:rowOff>
                  </from>
                  <to>
                    <xdr:col>17</xdr:col>
                    <xdr:colOff>542925</xdr:colOff>
                    <xdr:row>178</xdr:row>
                    <xdr:rowOff>361950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17</xdr:col>
                    <xdr:colOff>219075</xdr:colOff>
                    <xdr:row>179</xdr:row>
                    <xdr:rowOff>38100</xdr:rowOff>
                  </from>
                  <to>
                    <xdr:col>17</xdr:col>
                    <xdr:colOff>542925</xdr:colOff>
                    <xdr:row>179</xdr:row>
                    <xdr:rowOff>361950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17</xdr:col>
                    <xdr:colOff>219075</xdr:colOff>
                    <xdr:row>180</xdr:row>
                    <xdr:rowOff>38100</xdr:rowOff>
                  </from>
                  <to>
                    <xdr:col>17</xdr:col>
                    <xdr:colOff>542925</xdr:colOff>
                    <xdr:row>180</xdr:row>
                    <xdr:rowOff>361950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17</xdr:col>
                    <xdr:colOff>219075</xdr:colOff>
                    <xdr:row>181</xdr:row>
                    <xdr:rowOff>38100</xdr:rowOff>
                  </from>
                  <to>
                    <xdr:col>17</xdr:col>
                    <xdr:colOff>542925</xdr:colOff>
                    <xdr:row>181</xdr:row>
                    <xdr:rowOff>361950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17</xdr:col>
                    <xdr:colOff>219075</xdr:colOff>
                    <xdr:row>182</xdr:row>
                    <xdr:rowOff>38100</xdr:rowOff>
                  </from>
                  <to>
                    <xdr:col>17</xdr:col>
                    <xdr:colOff>542925</xdr:colOff>
                    <xdr:row>182</xdr:row>
                    <xdr:rowOff>361950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17</xdr:col>
                    <xdr:colOff>219075</xdr:colOff>
                    <xdr:row>183</xdr:row>
                    <xdr:rowOff>38100</xdr:rowOff>
                  </from>
                  <to>
                    <xdr:col>17</xdr:col>
                    <xdr:colOff>542925</xdr:colOff>
                    <xdr:row>183</xdr:row>
                    <xdr:rowOff>361950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17</xdr:col>
                    <xdr:colOff>219075</xdr:colOff>
                    <xdr:row>184</xdr:row>
                    <xdr:rowOff>38100</xdr:rowOff>
                  </from>
                  <to>
                    <xdr:col>17</xdr:col>
                    <xdr:colOff>542925</xdr:colOff>
                    <xdr:row>184</xdr:row>
                    <xdr:rowOff>361950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17</xdr:col>
                    <xdr:colOff>219075</xdr:colOff>
                    <xdr:row>185</xdr:row>
                    <xdr:rowOff>38100</xdr:rowOff>
                  </from>
                  <to>
                    <xdr:col>17</xdr:col>
                    <xdr:colOff>542925</xdr:colOff>
                    <xdr:row>185</xdr:row>
                    <xdr:rowOff>361950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17</xdr:col>
                    <xdr:colOff>219075</xdr:colOff>
                    <xdr:row>186</xdr:row>
                    <xdr:rowOff>38100</xdr:rowOff>
                  </from>
                  <to>
                    <xdr:col>17</xdr:col>
                    <xdr:colOff>542925</xdr:colOff>
                    <xdr:row>186</xdr:row>
                    <xdr:rowOff>361950</xdr:rowOff>
                  </to>
                </anchor>
              </controlPr>
            </control>
          </mc:Choice>
        </mc:AlternateContent>
        <mc:AlternateContent xmlns:mc="http://schemas.openxmlformats.org/markup-compatibility/2006">
          <mc:Choice Requires="x14">
            <control shapeId="1181" r:id="rId159" name="Check Box 157">
              <controlPr defaultSize="0" autoFill="0" autoLine="0" autoPict="0">
                <anchor moveWithCells="1">
                  <from>
                    <xdr:col>17</xdr:col>
                    <xdr:colOff>219075</xdr:colOff>
                    <xdr:row>187</xdr:row>
                    <xdr:rowOff>38100</xdr:rowOff>
                  </from>
                  <to>
                    <xdr:col>17</xdr:col>
                    <xdr:colOff>542925</xdr:colOff>
                    <xdr:row>187</xdr:row>
                    <xdr:rowOff>361950</xdr:rowOff>
                  </to>
                </anchor>
              </controlPr>
            </control>
          </mc:Choice>
        </mc:AlternateContent>
        <mc:AlternateContent xmlns:mc="http://schemas.openxmlformats.org/markup-compatibility/2006">
          <mc:Choice Requires="x14">
            <control shapeId="1182" r:id="rId160" name="Check Box 158">
              <controlPr defaultSize="0" autoFill="0" autoLine="0" autoPict="0">
                <anchor moveWithCells="1">
                  <from>
                    <xdr:col>17</xdr:col>
                    <xdr:colOff>219075</xdr:colOff>
                    <xdr:row>188</xdr:row>
                    <xdr:rowOff>38100</xdr:rowOff>
                  </from>
                  <to>
                    <xdr:col>17</xdr:col>
                    <xdr:colOff>542925</xdr:colOff>
                    <xdr:row>188</xdr:row>
                    <xdr:rowOff>361950</xdr:rowOff>
                  </to>
                </anchor>
              </controlPr>
            </control>
          </mc:Choice>
        </mc:AlternateContent>
        <mc:AlternateContent xmlns:mc="http://schemas.openxmlformats.org/markup-compatibility/2006">
          <mc:Choice Requires="x14">
            <control shapeId="1183" r:id="rId161" name="Check Box 159">
              <controlPr defaultSize="0" autoFill="0" autoLine="0" autoPict="0">
                <anchor moveWithCells="1">
                  <from>
                    <xdr:col>17</xdr:col>
                    <xdr:colOff>219075</xdr:colOff>
                    <xdr:row>189</xdr:row>
                    <xdr:rowOff>38100</xdr:rowOff>
                  </from>
                  <to>
                    <xdr:col>17</xdr:col>
                    <xdr:colOff>542925</xdr:colOff>
                    <xdr:row>189</xdr:row>
                    <xdr:rowOff>361950</xdr:rowOff>
                  </to>
                </anchor>
              </controlPr>
            </control>
          </mc:Choice>
        </mc:AlternateContent>
        <mc:AlternateContent xmlns:mc="http://schemas.openxmlformats.org/markup-compatibility/2006">
          <mc:Choice Requires="x14">
            <control shapeId="1184" r:id="rId162" name="Check Box 160">
              <controlPr defaultSize="0" autoFill="0" autoLine="0" autoPict="0">
                <anchor moveWithCells="1">
                  <from>
                    <xdr:col>17</xdr:col>
                    <xdr:colOff>219075</xdr:colOff>
                    <xdr:row>190</xdr:row>
                    <xdr:rowOff>38100</xdr:rowOff>
                  </from>
                  <to>
                    <xdr:col>17</xdr:col>
                    <xdr:colOff>542925</xdr:colOff>
                    <xdr:row>190</xdr:row>
                    <xdr:rowOff>361950</xdr:rowOff>
                  </to>
                </anchor>
              </controlPr>
            </control>
          </mc:Choice>
        </mc:AlternateContent>
        <mc:AlternateContent xmlns:mc="http://schemas.openxmlformats.org/markup-compatibility/2006">
          <mc:Choice Requires="x14">
            <control shapeId="1185" r:id="rId163" name="Check Box 161">
              <controlPr defaultSize="0" autoFill="0" autoLine="0" autoPict="0">
                <anchor moveWithCells="1">
                  <from>
                    <xdr:col>17</xdr:col>
                    <xdr:colOff>219075</xdr:colOff>
                    <xdr:row>191</xdr:row>
                    <xdr:rowOff>38100</xdr:rowOff>
                  </from>
                  <to>
                    <xdr:col>17</xdr:col>
                    <xdr:colOff>542925</xdr:colOff>
                    <xdr:row>191</xdr:row>
                    <xdr:rowOff>361950</xdr:rowOff>
                  </to>
                </anchor>
              </controlPr>
            </control>
          </mc:Choice>
        </mc:AlternateContent>
        <mc:AlternateContent xmlns:mc="http://schemas.openxmlformats.org/markup-compatibility/2006">
          <mc:Choice Requires="x14">
            <control shapeId="1186" r:id="rId164" name="Check Box 162">
              <controlPr defaultSize="0" autoFill="0" autoLine="0" autoPict="0">
                <anchor moveWithCells="1">
                  <from>
                    <xdr:col>17</xdr:col>
                    <xdr:colOff>219075</xdr:colOff>
                    <xdr:row>192</xdr:row>
                    <xdr:rowOff>38100</xdr:rowOff>
                  </from>
                  <to>
                    <xdr:col>17</xdr:col>
                    <xdr:colOff>542925</xdr:colOff>
                    <xdr:row>192</xdr:row>
                    <xdr:rowOff>361950</xdr:rowOff>
                  </to>
                </anchor>
              </controlPr>
            </control>
          </mc:Choice>
        </mc:AlternateContent>
        <mc:AlternateContent xmlns:mc="http://schemas.openxmlformats.org/markup-compatibility/2006">
          <mc:Choice Requires="x14">
            <control shapeId="1187" r:id="rId165" name="Check Box 163">
              <controlPr defaultSize="0" autoFill="0" autoLine="0" autoPict="0">
                <anchor moveWithCells="1">
                  <from>
                    <xdr:col>17</xdr:col>
                    <xdr:colOff>219075</xdr:colOff>
                    <xdr:row>193</xdr:row>
                    <xdr:rowOff>38100</xdr:rowOff>
                  </from>
                  <to>
                    <xdr:col>17</xdr:col>
                    <xdr:colOff>542925</xdr:colOff>
                    <xdr:row>193</xdr:row>
                    <xdr:rowOff>361950</xdr:rowOff>
                  </to>
                </anchor>
              </controlPr>
            </control>
          </mc:Choice>
        </mc:AlternateContent>
        <mc:AlternateContent xmlns:mc="http://schemas.openxmlformats.org/markup-compatibility/2006">
          <mc:Choice Requires="x14">
            <control shapeId="1188" r:id="rId166" name="Check Box 164">
              <controlPr defaultSize="0" autoFill="0" autoLine="0" autoPict="0">
                <anchor moveWithCells="1">
                  <from>
                    <xdr:col>17</xdr:col>
                    <xdr:colOff>219075</xdr:colOff>
                    <xdr:row>194</xdr:row>
                    <xdr:rowOff>38100</xdr:rowOff>
                  </from>
                  <to>
                    <xdr:col>17</xdr:col>
                    <xdr:colOff>542925</xdr:colOff>
                    <xdr:row>194</xdr:row>
                    <xdr:rowOff>361950</xdr:rowOff>
                  </to>
                </anchor>
              </controlPr>
            </control>
          </mc:Choice>
        </mc:AlternateContent>
        <mc:AlternateContent xmlns:mc="http://schemas.openxmlformats.org/markup-compatibility/2006">
          <mc:Choice Requires="x14">
            <control shapeId="1189" r:id="rId167" name="Check Box 165">
              <controlPr defaultSize="0" autoFill="0" autoLine="0" autoPict="0">
                <anchor moveWithCells="1">
                  <from>
                    <xdr:col>17</xdr:col>
                    <xdr:colOff>219075</xdr:colOff>
                    <xdr:row>195</xdr:row>
                    <xdr:rowOff>38100</xdr:rowOff>
                  </from>
                  <to>
                    <xdr:col>17</xdr:col>
                    <xdr:colOff>542925</xdr:colOff>
                    <xdr:row>195</xdr:row>
                    <xdr:rowOff>361950</xdr:rowOff>
                  </to>
                </anchor>
              </controlPr>
            </control>
          </mc:Choice>
        </mc:AlternateContent>
        <mc:AlternateContent xmlns:mc="http://schemas.openxmlformats.org/markup-compatibility/2006">
          <mc:Choice Requires="x14">
            <control shapeId="1190" r:id="rId168" name="Check Box 166">
              <controlPr defaultSize="0" autoFill="0" autoLine="0" autoPict="0">
                <anchor moveWithCells="1">
                  <from>
                    <xdr:col>17</xdr:col>
                    <xdr:colOff>219075</xdr:colOff>
                    <xdr:row>196</xdr:row>
                    <xdr:rowOff>38100</xdr:rowOff>
                  </from>
                  <to>
                    <xdr:col>17</xdr:col>
                    <xdr:colOff>542925</xdr:colOff>
                    <xdr:row>196</xdr:row>
                    <xdr:rowOff>361950</xdr:rowOff>
                  </to>
                </anchor>
              </controlPr>
            </control>
          </mc:Choice>
        </mc:AlternateContent>
        <mc:AlternateContent xmlns:mc="http://schemas.openxmlformats.org/markup-compatibility/2006">
          <mc:Choice Requires="x14">
            <control shapeId="1191" r:id="rId169" name="Check Box 167">
              <controlPr defaultSize="0" autoFill="0" autoLine="0" autoPict="0">
                <anchor moveWithCells="1">
                  <from>
                    <xdr:col>17</xdr:col>
                    <xdr:colOff>219075</xdr:colOff>
                    <xdr:row>197</xdr:row>
                    <xdr:rowOff>38100</xdr:rowOff>
                  </from>
                  <to>
                    <xdr:col>17</xdr:col>
                    <xdr:colOff>542925</xdr:colOff>
                    <xdr:row>197</xdr:row>
                    <xdr:rowOff>361950</xdr:rowOff>
                  </to>
                </anchor>
              </controlPr>
            </control>
          </mc:Choice>
        </mc:AlternateContent>
        <mc:AlternateContent xmlns:mc="http://schemas.openxmlformats.org/markup-compatibility/2006">
          <mc:Choice Requires="x14">
            <control shapeId="1192" r:id="rId170" name="Check Box 168">
              <controlPr defaultSize="0" autoFill="0" autoLine="0" autoPict="0">
                <anchor moveWithCells="1">
                  <from>
                    <xdr:col>17</xdr:col>
                    <xdr:colOff>219075</xdr:colOff>
                    <xdr:row>198</xdr:row>
                    <xdr:rowOff>38100</xdr:rowOff>
                  </from>
                  <to>
                    <xdr:col>17</xdr:col>
                    <xdr:colOff>542925</xdr:colOff>
                    <xdr:row>198</xdr:row>
                    <xdr:rowOff>361950</xdr:rowOff>
                  </to>
                </anchor>
              </controlPr>
            </control>
          </mc:Choice>
        </mc:AlternateContent>
        <mc:AlternateContent xmlns:mc="http://schemas.openxmlformats.org/markup-compatibility/2006">
          <mc:Choice Requires="x14">
            <control shapeId="1193" r:id="rId171" name="Check Box 169">
              <controlPr defaultSize="0" autoFill="0" autoLine="0" autoPict="0">
                <anchor moveWithCells="1">
                  <from>
                    <xdr:col>17</xdr:col>
                    <xdr:colOff>219075</xdr:colOff>
                    <xdr:row>199</xdr:row>
                    <xdr:rowOff>38100</xdr:rowOff>
                  </from>
                  <to>
                    <xdr:col>17</xdr:col>
                    <xdr:colOff>542925</xdr:colOff>
                    <xdr:row>199</xdr:row>
                    <xdr:rowOff>361950</xdr:rowOff>
                  </to>
                </anchor>
              </controlPr>
            </control>
          </mc:Choice>
        </mc:AlternateContent>
        <mc:AlternateContent xmlns:mc="http://schemas.openxmlformats.org/markup-compatibility/2006">
          <mc:Choice Requires="x14">
            <control shapeId="1194" r:id="rId172" name="Check Box 170">
              <controlPr defaultSize="0" autoFill="0" autoLine="0" autoPict="0">
                <anchor moveWithCells="1">
                  <from>
                    <xdr:col>17</xdr:col>
                    <xdr:colOff>219075</xdr:colOff>
                    <xdr:row>200</xdr:row>
                    <xdr:rowOff>38100</xdr:rowOff>
                  </from>
                  <to>
                    <xdr:col>17</xdr:col>
                    <xdr:colOff>542925</xdr:colOff>
                    <xdr:row>200</xdr:row>
                    <xdr:rowOff>361950</xdr:rowOff>
                  </to>
                </anchor>
              </controlPr>
            </control>
          </mc:Choice>
        </mc:AlternateContent>
        <mc:AlternateContent xmlns:mc="http://schemas.openxmlformats.org/markup-compatibility/2006">
          <mc:Choice Requires="x14">
            <control shapeId="1195" r:id="rId173" name="Check Box 171">
              <controlPr defaultSize="0" autoFill="0" autoLine="0" autoPict="0">
                <anchor moveWithCells="1">
                  <from>
                    <xdr:col>17</xdr:col>
                    <xdr:colOff>219075</xdr:colOff>
                    <xdr:row>201</xdr:row>
                    <xdr:rowOff>38100</xdr:rowOff>
                  </from>
                  <to>
                    <xdr:col>17</xdr:col>
                    <xdr:colOff>542925</xdr:colOff>
                    <xdr:row>201</xdr:row>
                    <xdr:rowOff>361950</xdr:rowOff>
                  </to>
                </anchor>
              </controlPr>
            </control>
          </mc:Choice>
        </mc:AlternateContent>
        <mc:AlternateContent xmlns:mc="http://schemas.openxmlformats.org/markup-compatibility/2006">
          <mc:Choice Requires="x14">
            <control shapeId="1196" r:id="rId174" name="Check Box 172">
              <controlPr defaultSize="0" autoFill="0" autoLine="0" autoPict="0">
                <anchor moveWithCells="1">
                  <from>
                    <xdr:col>17</xdr:col>
                    <xdr:colOff>219075</xdr:colOff>
                    <xdr:row>202</xdr:row>
                    <xdr:rowOff>38100</xdr:rowOff>
                  </from>
                  <to>
                    <xdr:col>17</xdr:col>
                    <xdr:colOff>542925</xdr:colOff>
                    <xdr:row>202</xdr:row>
                    <xdr:rowOff>361950</xdr:rowOff>
                  </to>
                </anchor>
              </controlPr>
            </control>
          </mc:Choice>
        </mc:AlternateContent>
        <mc:AlternateContent xmlns:mc="http://schemas.openxmlformats.org/markup-compatibility/2006">
          <mc:Choice Requires="x14">
            <control shapeId="1197" r:id="rId175" name="Check Box 173">
              <controlPr defaultSize="0" autoFill="0" autoLine="0" autoPict="0">
                <anchor moveWithCells="1">
                  <from>
                    <xdr:col>17</xdr:col>
                    <xdr:colOff>219075</xdr:colOff>
                    <xdr:row>203</xdr:row>
                    <xdr:rowOff>38100</xdr:rowOff>
                  </from>
                  <to>
                    <xdr:col>17</xdr:col>
                    <xdr:colOff>542925</xdr:colOff>
                    <xdr:row>203</xdr:row>
                    <xdr:rowOff>361950</xdr:rowOff>
                  </to>
                </anchor>
              </controlPr>
            </control>
          </mc:Choice>
        </mc:AlternateContent>
        <mc:AlternateContent xmlns:mc="http://schemas.openxmlformats.org/markup-compatibility/2006">
          <mc:Choice Requires="x14">
            <control shapeId="1198" r:id="rId176" name="Check Box 174">
              <controlPr defaultSize="0" autoFill="0" autoLine="0" autoPict="0">
                <anchor moveWithCells="1">
                  <from>
                    <xdr:col>17</xdr:col>
                    <xdr:colOff>219075</xdr:colOff>
                    <xdr:row>204</xdr:row>
                    <xdr:rowOff>38100</xdr:rowOff>
                  </from>
                  <to>
                    <xdr:col>17</xdr:col>
                    <xdr:colOff>542925</xdr:colOff>
                    <xdr:row>204</xdr:row>
                    <xdr:rowOff>361950</xdr:rowOff>
                  </to>
                </anchor>
              </controlPr>
            </control>
          </mc:Choice>
        </mc:AlternateContent>
        <mc:AlternateContent xmlns:mc="http://schemas.openxmlformats.org/markup-compatibility/2006">
          <mc:Choice Requires="x14">
            <control shapeId="1199" r:id="rId177" name="Check Box 175">
              <controlPr defaultSize="0" autoFill="0" autoLine="0" autoPict="0">
                <anchor moveWithCells="1">
                  <from>
                    <xdr:col>17</xdr:col>
                    <xdr:colOff>219075</xdr:colOff>
                    <xdr:row>205</xdr:row>
                    <xdr:rowOff>38100</xdr:rowOff>
                  </from>
                  <to>
                    <xdr:col>17</xdr:col>
                    <xdr:colOff>542925</xdr:colOff>
                    <xdr:row>205</xdr:row>
                    <xdr:rowOff>361950</xdr:rowOff>
                  </to>
                </anchor>
              </controlPr>
            </control>
          </mc:Choice>
        </mc:AlternateContent>
        <mc:AlternateContent xmlns:mc="http://schemas.openxmlformats.org/markup-compatibility/2006">
          <mc:Choice Requires="x14">
            <control shapeId="1200" r:id="rId178" name="Check Box 176">
              <controlPr defaultSize="0" autoFill="0" autoLine="0" autoPict="0">
                <anchor moveWithCells="1">
                  <from>
                    <xdr:col>17</xdr:col>
                    <xdr:colOff>219075</xdr:colOff>
                    <xdr:row>206</xdr:row>
                    <xdr:rowOff>38100</xdr:rowOff>
                  </from>
                  <to>
                    <xdr:col>17</xdr:col>
                    <xdr:colOff>542925</xdr:colOff>
                    <xdr:row>206</xdr:row>
                    <xdr:rowOff>361950</xdr:rowOff>
                  </to>
                </anchor>
              </controlPr>
            </control>
          </mc:Choice>
        </mc:AlternateContent>
        <mc:AlternateContent xmlns:mc="http://schemas.openxmlformats.org/markup-compatibility/2006">
          <mc:Choice Requires="x14">
            <control shapeId="1201" r:id="rId179" name="Check Box 177">
              <controlPr defaultSize="0" autoFill="0" autoLine="0" autoPict="0">
                <anchor moveWithCells="1">
                  <from>
                    <xdr:col>17</xdr:col>
                    <xdr:colOff>219075</xdr:colOff>
                    <xdr:row>207</xdr:row>
                    <xdr:rowOff>38100</xdr:rowOff>
                  </from>
                  <to>
                    <xdr:col>17</xdr:col>
                    <xdr:colOff>542925</xdr:colOff>
                    <xdr:row>207</xdr:row>
                    <xdr:rowOff>361950</xdr:rowOff>
                  </to>
                </anchor>
              </controlPr>
            </control>
          </mc:Choice>
        </mc:AlternateContent>
        <mc:AlternateContent xmlns:mc="http://schemas.openxmlformats.org/markup-compatibility/2006">
          <mc:Choice Requires="x14">
            <control shapeId="1202" r:id="rId180" name="Check Box 178">
              <controlPr defaultSize="0" autoFill="0" autoLine="0" autoPict="0">
                <anchor moveWithCells="1">
                  <from>
                    <xdr:col>17</xdr:col>
                    <xdr:colOff>219075</xdr:colOff>
                    <xdr:row>208</xdr:row>
                    <xdr:rowOff>38100</xdr:rowOff>
                  </from>
                  <to>
                    <xdr:col>17</xdr:col>
                    <xdr:colOff>542925</xdr:colOff>
                    <xdr:row>208</xdr:row>
                    <xdr:rowOff>361950</xdr:rowOff>
                  </to>
                </anchor>
              </controlPr>
            </control>
          </mc:Choice>
        </mc:AlternateContent>
        <mc:AlternateContent xmlns:mc="http://schemas.openxmlformats.org/markup-compatibility/2006">
          <mc:Choice Requires="x14">
            <control shapeId="1203" r:id="rId181" name="Check Box 179">
              <controlPr defaultSize="0" autoFill="0" autoLine="0" autoPict="0">
                <anchor moveWithCells="1">
                  <from>
                    <xdr:col>17</xdr:col>
                    <xdr:colOff>219075</xdr:colOff>
                    <xdr:row>209</xdr:row>
                    <xdr:rowOff>38100</xdr:rowOff>
                  </from>
                  <to>
                    <xdr:col>17</xdr:col>
                    <xdr:colOff>542925</xdr:colOff>
                    <xdr:row>209</xdr:row>
                    <xdr:rowOff>361950</xdr:rowOff>
                  </to>
                </anchor>
              </controlPr>
            </control>
          </mc:Choice>
        </mc:AlternateContent>
        <mc:AlternateContent xmlns:mc="http://schemas.openxmlformats.org/markup-compatibility/2006">
          <mc:Choice Requires="x14">
            <control shapeId="1204" r:id="rId182" name="Check Box 180">
              <controlPr defaultSize="0" autoFill="0" autoLine="0" autoPict="0">
                <anchor moveWithCells="1">
                  <from>
                    <xdr:col>17</xdr:col>
                    <xdr:colOff>219075</xdr:colOff>
                    <xdr:row>210</xdr:row>
                    <xdr:rowOff>38100</xdr:rowOff>
                  </from>
                  <to>
                    <xdr:col>17</xdr:col>
                    <xdr:colOff>542925</xdr:colOff>
                    <xdr:row>210</xdr:row>
                    <xdr:rowOff>361950</xdr:rowOff>
                  </to>
                </anchor>
              </controlPr>
            </control>
          </mc:Choice>
        </mc:AlternateContent>
        <mc:AlternateContent xmlns:mc="http://schemas.openxmlformats.org/markup-compatibility/2006">
          <mc:Choice Requires="x14">
            <control shapeId="1205" r:id="rId183" name="Check Box 181">
              <controlPr defaultSize="0" autoFill="0" autoLine="0" autoPict="0">
                <anchor moveWithCells="1">
                  <from>
                    <xdr:col>17</xdr:col>
                    <xdr:colOff>219075</xdr:colOff>
                    <xdr:row>211</xdr:row>
                    <xdr:rowOff>38100</xdr:rowOff>
                  </from>
                  <to>
                    <xdr:col>17</xdr:col>
                    <xdr:colOff>542925</xdr:colOff>
                    <xdr:row>211</xdr:row>
                    <xdr:rowOff>361950</xdr:rowOff>
                  </to>
                </anchor>
              </controlPr>
            </control>
          </mc:Choice>
        </mc:AlternateContent>
        <mc:AlternateContent xmlns:mc="http://schemas.openxmlformats.org/markup-compatibility/2006">
          <mc:Choice Requires="x14">
            <control shapeId="1206" r:id="rId184" name="Check Box 182">
              <controlPr defaultSize="0" autoFill="0" autoLine="0" autoPict="0">
                <anchor moveWithCells="1">
                  <from>
                    <xdr:col>17</xdr:col>
                    <xdr:colOff>219075</xdr:colOff>
                    <xdr:row>212</xdr:row>
                    <xdr:rowOff>38100</xdr:rowOff>
                  </from>
                  <to>
                    <xdr:col>17</xdr:col>
                    <xdr:colOff>542925</xdr:colOff>
                    <xdr:row>212</xdr:row>
                    <xdr:rowOff>361950</xdr:rowOff>
                  </to>
                </anchor>
              </controlPr>
            </control>
          </mc:Choice>
        </mc:AlternateContent>
        <mc:AlternateContent xmlns:mc="http://schemas.openxmlformats.org/markup-compatibility/2006">
          <mc:Choice Requires="x14">
            <control shapeId="1207" r:id="rId185" name="Check Box 183">
              <controlPr defaultSize="0" autoFill="0" autoLine="0" autoPict="0">
                <anchor moveWithCells="1">
                  <from>
                    <xdr:col>17</xdr:col>
                    <xdr:colOff>219075</xdr:colOff>
                    <xdr:row>213</xdr:row>
                    <xdr:rowOff>38100</xdr:rowOff>
                  </from>
                  <to>
                    <xdr:col>17</xdr:col>
                    <xdr:colOff>542925</xdr:colOff>
                    <xdr:row>213</xdr:row>
                    <xdr:rowOff>361950</xdr:rowOff>
                  </to>
                </anchor>
              </controlPr>
            </control>
          </mc:Choice>
        </mc:AlternateContent>
        <mc:AlternateContent xmlns:mc="http://schemas.openxmlformats.org/markup-compatibility/2006">
          <mc:Choice Requires="x14">
            <control shapeId="1208" r:id="rId186" name="Check Box 184">
              <controlPr defaultSize="0" autoFill="0" autoLine="0" autoPict="0">
                <anchor moveWithCells="1">
                  <from>
                    <xdr:col>17</xdr:col>
                    <xdr:colOff>219075</xdr:colOff>
                    <xdr:row>214</xdr:row>
                    <xdr:rowOff>38100</xdr:rowOff>
                  </from>
                  <to>
                    <xdr:col>17</xdr:col>
                    <xdr:colOff>542925</xdr:colOff>
                    <xdr:row>214</xdr:row>
                    <xdr:rowOff>361950</xdr:rowOff>
                  </to>
                </anchor>
              </controlPr>
            </control>
          </mc:Choice>
        </mc:AlternateContent>
        <mc:AlternateContent xmlns:mc="http://schemas.openxmlformats.org/markup-compatibility/2006">
          <mc:Choice Requires="x14">
            <control shapeId="1209" r:id="rId187" name="Check Box 185">
              <controlPr defaultSize="0" autoFill="0" autoLine="0" autoPict="0">
                <anchor moveWithCells="1">
                  <from>
                    <xdr:col>17</xdr:col>
                    <xdr:colOff>219075</xdr:colOff>
                    <xdr:row>215</xdr:row>
                    <xdr:rowOff>38100</xdr:rowOff>
                  </from>
                  <to>
                    <xdr:col>17</xdr:col>
                    <xdr:colOff>542925</xdr:colOff>
                    <xdr:row>215</xdr:row>
                    <xdr:rowOff>361950</xdr:rowOff>
                  </to>
                </anchor>
              </controlPr>
            </control>
          </mc:Choice>
        </mc:AlternateContent>
        <mc:AlternateContent xmlns:mc="http://schemas.openxmlformats.org/markup-compatibility/2006">
          <mc:Choice Requires="x14">
            <control shapeId="1210" r:id="rId188" name="Check Box 186">
              <controlPr defaultSize="0" autoFill="0" autoLine="0" autoPict="0">
                <anchor moveWithCells="1">
                  <from>
                    <xdr:col>17</xdr:col>
                    <xdr:colOff>219075</xdr:colOff>
                    <xdr:row>216</xdr:row>
                    <xdr:rowOff>38100</xdr:rowOff>
                  </from>
                  <to>
                    <xdr:col>17</xdr:col>
                    <xdr:colOff>542925</xdr:colOff>
                    <xdr:row>216</xdr:row>
                    <xdr:rowOff>361950</xdr:rowOff>
                  </to>
                </anchor>
              </controlPr>
            </control>
          </mc:Choice>
        </mc:AlternateContent>
        <mc:AlternateContent xmlns:mc="http://schemas.openxmlformats.org/markup-compatibility/2006">
          <mc:Choice Requires="x14">
            <control shapeId="1211" r:id="rId189" name="Check Box 187">
              <controlPr defaultSize="0" autoFill="0" autoLine="0" autoPict="0">
                <anchor moveWithCells="1">
                  <from>
                    <xdr:col>17</xdr:col>
                    <xdr:colOff>219075</xdr:colOff>
                    <xdr:row>217</xdr:row>
                    <xdr:rowOff>38100</xdr:rowOff>
                  </from>
                  <to>
                    <xdr:col>17</xdr:col>
                    <xdr:colOff>542925</xdr:colOff>
                    <xdr:row>217</xdr:row>
                    <xdr:rowOff>361950</xdr:rowOff>
                  </to>
                </anchor>
              </controlPr>
            </control>
          </mc:Choice>
        </mc:AlternateContent>
        <mc:AlternateContent xmlns:mc="http://schemas.openxmlformats.org/markup-compatibility/2006">
          <mc:Choice Requires="x14">
            <control shapeId="1212" r:id="rId190" name="Check Box 188">
              <controlPr defaultSize="0" autoFill="0" autoLine="0" autoPict="0">
                <anchor moveWithCells="1">
                  <from>
                    <xdr:col>17</xdr:col>
                    <xdr:colOff>219075</xdr:colOff>
                    <xdr:row>218</xdr:row>
                    <xdr:rowOff>38100</xdr:rowOff>
                  </from>
                  <to>
                    <xdr:col>17</xdr:col>
                    <xdr:colOff>542925</xdr:colOff>
                    <xdr:row>218</xdr:row>
                    <xdr:rowOff>361950</xdr:rowOff>
                  </to>
                </anchor>
              </controlPr>
            </control>
          </mc:Choice>
        </mc:AlternateContent>
        <mc:AlternateContent xmlns:mc="http://schemas.openxmlformats.org/markup-compatibility/2006">
          <mc:Choice Requires="x14">
            <control shapeId="1213" r:id="rId191" name="Check Box 189">
              <controlPr defaultSize="0" autoFill="0" autoLine="0" autoPict="0">
                <anchor moveWithCells="1">
                  <from>
                    <xdr:col>17</xdr:col>
                    <xdr:colOff>219075</xdr:colOff>
                    <xdr:row>219</xdr:row>
                    <xdr:rowOff>38100</xdr:rowOff>
                  </from>
                  <to>
                    <xdr:col>17</xdr:col>
                    <xdr:colOff>542925</xdr:colOff>
                    <xdr:row>219</xdr:row>
                    <xdr:rowOff>361950</xdr:rowOff>
                  </to>
                </anchor>
              </controlPr>
            </control>
          </mc:Choice>
        </mc:AlternateContent>
        <mc:AlternateContent xmlns:mc="http://schemas.openxmlformats.org/markup-compatibility/2006">
          <mc:Choice Requires="x14">
            <control shapeId="1214" r:id="rId192" name="Check Box 190">
              <controlPr defaultSize="0" autoFill="0" autoLine="0" autoPict="0">
                <anchor moveWithCells="1">
                  <from>
                    <xdr:col>17</xdr:col>
                    <xdr:colOff>219075</xdr:colOff>
                    <xdr:row>220</xdr:row>
                    <xdr:rowOff>38100</xdr:rowOff>
                  </from>
                  <to>
                    <xdr:col>17</xdr:col>
                    <xdr:colOff>542925</xdr:colOff>
                    <xdr:row>220</xdr:row>
                    <xdr:rowOff>361950</xdr:rowOff>
                  </to>
                </anchor>
              </controlPr>
            </control>
          </mc:Choice>
        </mc:AlternateContent>
        <mc:AlternateContent xmlns:mc="http://schemas.openxmlformats.org/markup-compatibility/2006">
          <mc:Choice Requires="x14">
            <control shapeId="1215" r:id="rId193" name="Check Box 191">
              <controlPr defaultSize="0" autoFill="0" autoLine="0" autoPict="0">
                <anchor moveWithCells="1">
                  <from>
                    <xdr:col>17</xdr:col>
                    <xdr:colOff>219075</xdr:colOff>
                    <xdr:row>221</xdr:row>
                    <xdr:rowOff>38100</xdr:rowOff>
                  </from>
                  <to>
                    <xdr:col>17</xdr:col>
                    <xdr:colOff>542925</xdr:colOff>
                    <xdr:row>221</xdr:row>
                    <xdr:rowOff>361950</xdr:rowOff>
                  </to>
                </anchor>
              </controlPr>
            </control>
          </mc:Choice>
        </mc:AlternateContent>
        <mc:AlternateContent xmlns:mc="http://schemas.openxmlformats.org/markup-compatibility/2006">
          <mc:Choice Requires="x14">
            <control shapeId="1216" r:id="rId194" name="Check Box 192">
              <controlPr defaultSize="0" autoFill="0" autoLine="0" autoPict="0">
                <anchor moveWithCells="1">
                  <from>
                    <xdr:col>17</xdr:col>
                    <xdr:colOff>219075</xdr:colOff>
                    <xdr:row>222</xdr:row>
                    <xdr:rowOff>38100</xdr:rowOff>
                  </from>
                  <to>
                    <xdr:col>17</xdr:col>
                    <xdr:colOff>542925</xdr:colOff>
                    <xdr:row>222</xdr:row>
                    <xdr:rowOff>361950</xdr:rowOff>
                  </to>
                </anchor>
              </controlPr>
            </control>
          </mc:Choice>
        </mc:AlternateContent>
        <mc:AlternateContent xmlns:mc="http://schemas.openxmlformats.org/markup-compatibility/2006">
          <mc:Choice Requires="x14">
            <control shapeId="1217" r:id="rId195" name="Check Box 193">
              <controlPr defaultSize="0" autoFill="0" autoLine="0" autoPict="0">
                <anchor moveWithCells="1">
                  <from>
                    <xdr:col>17</xdr:col>
                    <xdr:colOff>219075</xdr:colOff>
                    <xdr:row>223</xdr:row>
                    <xdr:rowOff>38100</xdr:rowOff>
                  </from>
                  <to>
                    <xdr:col>17</xdr:col>
                    <xdr:colOff>542925</xdr:colOff>
                    <xdr:row>223</xdr:row>
                    <xdr:rowOff>361950</xdr:rowOff>
                  </to>
                </anchor>
              </controlPr>
            </control>
          </mc:Choice>
        </mc:AlternateContent>
        <mc:AlternateContent xmlns:mc="http://schemas.openxmlformats.org/markup-compatibility/2006">
          <mc:Choice Requires="x14">
            <control shapeId="1218" r:id="rId196" name="Check Box 194">
              <controlPr defaultSize="0" autoFill="0" autoLine="0" autoPict="0">
                <anchor moveWithCells="1">
                  <from>
                    <xdr:col>17</xdr:col>
                    <xdr:colOff>219075</xdr:colOff>
                    <xdr:row>224</xdr:row>
                    <xdr:rowOff>38100</xdr:rowOff>
                  </from>
                  <to>
                    <xdr:col>17</xdr:col>
                    <xdr:colOff>542925</xdr:colOff>
                    <xdr:row>224</xdr:row>
                    <xdr:rowOff>361950</xdr:rowOff>
                  </to>
                </anchor>
              </controlPr>
            </control>
          </mc:Choice>
        </mc:AlternateContent>
        <mc:AlternateContent xmlns:mc="http://schemas.openxmlformats.org/markup-compatibility/2006">
          <mc:Choice Requires="x14">
            <control shapeId="1219" r:id="rId197" name="Check Box 195">
              <controlPr defaultSize="0" autoFill="0" autoLine="0" autoPict="0">
                <anchor moveWithCells="1">
                  <from>
                    <xdr:col>17</xdr:col>
                    <xdr:colOff>219075</xdr:colOff>
                    <xdr:row>225</xdr:row>
                    <xdr:rowOff>38100</xdr:rowOff>
                  </from>
                  <to>
                    <xdr:col>17</xdr:col>
                    <xdr:colOff>542925</xdr:colOff>
                    <xdr:row>225</xdr:row>
                    <xdr:rowOff>361950</xdr:rowOff>
                  </to>
                </anchor>
              </controlPr>
            </control>
          </mc:Choice>
        </mc:AlternateContent>
        <mc:AlternateContent xmlns:mc="http://schemas.openxmlformats.org/markup-compatibility/2006">
          <mc:Choice Requires="x14">
            <control shapeId="1220" r:id="rId198" name="Check Box 196">
              <controlPr defaultSize="0" autoFill="0" autoLine="0" autoPict="0">
                <anchor moveWithCells="1">
                  <from>
                    <xdr:col>17</xdr:col>
                    <xdr:colOff>219075</xdr:colOff>
                    <xdr:row>226</xdr:row>
                    <xdr:rowOff>38100</xdr:rowOff>
                  </from>
                  <to>
                    <xdr:col>17</xdr:col>
                    <xdr:colOff>542925</xdr:colOff>
                    <xdr:row>226</xdr:row>
                    <xdr:rowOff>361950</xdr:rowOff>
                  </to>
                </anchor>
              </controlPr>
            </control>
          </mc:Choice>
        </mc:AlternateContent>
        <mc:AlternateContent xmlns:mc="http://schemas.openxmlformats.org/markup-compatibility/2006">
          <mc:Choice Requires="x14">
            <control shapeId="1221" r:id="rId199" name="Check Box 197">
              <controlPr defaultSize="0" autoFill="0" autoLine="0" autoPict="0">
                <anchor moveWithCells="1">
                  <from>
                    <xdr:col>17</xdr:col>
                    <xdr:colOff>219075</xdr:colOff>
                    <xdr:row>227</xdr:row>
                    <xdr:rowOff>38100</xdr:rowOff>
                  </from>
                  <to>
                    <xdr:col>17</xdr:col>
                    <xdr:colOff>542925</xdr:colOff>
                    <xdr:row>227</xdr:row>
                    <xdr:rowOff>361950</xdr:rowOff>
                  </to>
                </anchor>
              </controlPr>
            </control>
          </mc:Choice>
        </mc:AlternateContent>
        <mc:AlternateContent xmlns:mc="http://schemas.openxmlformats.org/markup-compatibility/2006">
          <mc:Choice Requires="x14">
            <control shapeId="1222" r:id="rId200" name="Check Box 198">
              <controlPr defaultSize="0" autoFill="0" autoLine="0" autoPict="0">
                <anchor moveWithCells="1">
                  <from>
                    <xdr:col>17</xdr:col>
                    <xdr:colOff>219075</xdr:colOff>
                    <xdr:row>228</xdr:row>
                    <xdr:rowOff>38100</xdr:rowOff>
                  </from>
                  <to>
                    <xdr:col>17</xdr:col>
                    <xdr:colOff>542925</xdr:colOff>
                    <xdr:row>228</xdr:row>
                    <xdr:rowOff>361950</xdr:rowOff>
                  </to>
                </anchor>
              </controlPr>
            </control>
          </mc:Choice>
        </mc:AlternateContent>
        <mc:AlternateContent xmlns:mc="http://schemas.openxmlformats.org/markup-compatibility/2006">
          <mc:Choice Requires="x14">
            <control shapeId="1223" r:id="rId201" name="Check Box 199">
              <controlPr defaultSize="0" autoFill="0" autoLine="0" autoPict="0">
                <anchor moveWithCells="1">
                  <from>
                    <xdr:col>17</xdr:col>
                    <xdr:colOff>219075</xdr:colOff>
                    <xdr:row>229</xdr:row>
                    <xdr:rowOff>38100</xdr:rowOff>
                  </from>
                  <to>
                    <xdr:col>17</xdr:col>
                    <xdr:colOff>542925</xdr:colOff>
                    <xdr:row>229</xdr:row>
                    <xdr:rowOff>361950</xdr:rowOff>
                  </to>
                </anchor>
              </controlPr>
            </control>
          </mc:Choice>
        </mc:AlternateContent>
        <mc:AlternateContent xmlns:mc="http://schemas.openxmlformats.org/markup-compatibility/2006">
          <mc:Choice Requires="x14">
            <control shapeId="1224" r:id="rId202" name="Check Box 200">
              <controlPr defaultSize="0" autoFill="0" autoLine="0" autoPict="0">
                <anchor moveWithCells="1">
                  <from>
                    <xdr:col>17</xdr:col>
                    <xdr:colOff>219075</xdr:colOff>
                    <xdr:row>230</xdr:row>
                    <xdr:rowOff>38100</xdr:rowOff>
                  </from>
                  <to>
                    <xdr:col>17</xdr:col>
                    <xdr:colOff>542925</xdr:colOff>
                    <xdr:row>230</xdr:row>
                    <xdr:rowOff>361950</xdr:rowOff>
                  </to>
                </anchor>
              </controlPr>
            </control>
          </mc:Choice>
        </mc:AlternateContent>
        <mc:AlternateContent xmlns:mc="http://schemas.openxmlformats.org/markup-compatibility/2006">
          <mc:Choice Requires="x14">
            <control shapeId="1225" r:id="rId203" name="Check Box 201">
              <controlPr defaultSize="0" autoFill="0" autoLine="0" autoPict="0">
                <anchor moveWithCells="1">
                  <from>
                    <xdr:col>17</xdr:col>
                    <xdr:colOff>219075</xdr:colOff>
                    <xdr:row>231</xdr:row>
                    <xdr:rowOff>38100</xdr:rowOff>
                  </from>
                  <to>
                    <xdr:col>17</xdr:col>
                    <xdr:colOff>542925</xdr:colOff>
                    <xdr:row>231</xdr:row>
                    <xdr:rowOff>361950</xdr:rowOff>
                  </to>
                </anchor>
              </controlPr>
            </control>
          </mc:Choice>
        </mc:AlternateContent>
        <mc:AlternateContent xmlns:mc="http://schemas.openxmlformats.org/markup-compatibility/2006">
          <mc:Choice Requires="x14">
            <control shapeId="1226" r:id="rId204" name="Check Box 202">
              <controlPr defaultSize="0" autoFill="0" autoLine="0" autoPict="0">
                <anchor moveWithCells="1">
                  <from>
                    <xdr:col>17</xdr:col>
                    <xdr:colOff>219075</xdr:colOff>
                    <xdr:row>232</xdr:row>
                    <xdr:rowOff>38100</xdr:rowOff>
                  </from>
                  <to>
                    <xdr:col>17</xdr:col>
                    <xdr:colOff>542925</xdr:colOff>
                    <xdr:row>232</xdr:row>
                    <xdr:rowOff>361950</xdr:rowOff>
                  </to>
                </anchor>
              </controlPr>
            </control>
          </mc:Choice>
        </mc:AlternateContent>
        <mc:AlternateContent xmlns:mc="http://schemas.openxmlformats.org/markup-compatibility/2006">
          <mc:Choice Requires="x14">
            <control shapeId="1227" r:id="rId205" name="Check Box 203">
              <controlPr defaultSize="0" autoFill="0" autoLine="0" autoPict="0">
                <anchor moveWithCells="1">
                  <from>
                    <xdr:col>17</xdr:col>
                    <xdr:colOff>219075</xdr:colOff>
                    <xdr:row>233</xdr:row>
                    <xdr:rowOff>38100</xdr:rowOff>
                  </from>
                  <to>
                    <xdr:col>17</xdr:col>
                    <xdr:colOff>542925</xdr:colOff>
                    <xdr:row>233</xdr:row>
                    <xdr:rowOff>361950</xdr:rowOff>
                  </to>
                </anchor>
              </controlPr>
            </control>
          </mc:Choice>
        </mc:AlternateContent>
        <mc:AlternateContent xmlns:mc="http://schemas.openxmlformats.org/markup-compatibility/2006">
          <mc:Choice Requires="x14">
            <control shapeId="1228" r:id="rId206" name="Check Box 204">
              <controlPr defaultSize="0" autoFill="0" autoLine="0" autoPict="0">
                <anchor moveWithCells="1">
                  <from>
                    <xdr:col>17</xdr:col>
                    <xdr:colOff>219075</xdr:colOff>
                    <xdr:row>234</xdr:row>
                    <xdr:rowOff>38100</xdr:rowOff>
                  </from>
                  <to>
                    <xdr:col>17</xdr:col>
                    <xdr:colOff>542925</xdr:colOff>
                    <xdr:row>234</xdr:row>
                    <xdr:rowOff>361950</xdr:rowOff>
                  </to>
                </anchor>
              </controlPr>
            </control>
          </mc:Choice>
        </mc:AlternateContent>
        <mc:AlternateContent xmlns:mc="http://schemas.openxmlformats.org/markup-compatibility/2006">
          <mc:Choice Requires="x14">
            <control shapeId="1229" r:id="rId207" name="Check Box 205">
              <controlPr defaultSize="0" autoFill="0" autoLine="0" autoPict="0">
                <anchor moveWithCells="1">
                  <from>
                    <xdr:col>17</xdr:col>
                    <xdr:colOff>219075</xdr:colOff>
                    <xdr:row>235</xdr:row>
                    <xdr:rowOff>38100</xdr:rowOff>
                  </from>
                  <to>
                    <xdr:col>17</xdr:col>
                    <xdr:colOff>542925</xdr:colOff>
                    <xdr:row>235</xdr:row>
                    <xdr:rowOff>361950</xdr:rowOff>
                  </to>
                </anchor>
              </controlPr>
            </control>
          </mc:Choice>
        </mc:AlternateContent>
        <mc:AlternateContent xmlns:mc="http://schemas.openxmlformats.org/markup-compatibility/2006">
          <mc:Choice Requires="x14">
            <control shapeId="1230" r:id="rId208" name="Check Box 206">
              <controlPr defaultSize="0" autoFill="0" autoLine="0" autoPict="0">
                <anchor moveWithCells="1">
                  <from>
                    <xdr:col>17</xdr:col>
                    <xdr:colOff>219075</xdr:colOff>
                    <xdr:row>236</xdr:row>
                    <xdr:rowOff>38100</xdr:rowOff>
                  </from>
                  <to>
                    <xdr:col>17</xdr:col>
                    <xdr:colOff>542925</xdr:colOff>
                    <xdr:row>236</xdr:row>
                    <xdr:rowOff>361950</xdr:rowOff>
                  </to>
                </anchor>
              </controlPr>
            </control>
          </mc:Choice>
        </mc:AlternateContent>
        <mc:AlternateContent xmlns:mc="http://schemas.openxmlformats.org/markup-compatibility/2006">
          <mc:Choice Requires="x14">
            <control shapeId="1231" r:id="rId209" name="Check Box 207">
              <controlPr defaultSize="0" autoFill="0" autoLine="0" autoPict="0">
                <anchor moveWithCells="1">
                  <from>
                    <xdr:col>17</xdr:col>
                    <xdr:colOff>219075</xdr:colOff>
                    <xdr:row>237</xdr:row>
                    <xdr:rowOff>38100</xdr:rowOff>
                  </from>
                  <to>
                    <xdr:col>17</xdr:col>
                    <xdr:colOff>542925</xdr:colOff>
                    <xdr:row>237</xdr:row>
                    <xdr:rowOff>361950</xdr:rowOff>
                  </to>
                </anchor>
              </controlPr>
            </control>
          </mc:Choice>
        </mc:AlternateContent>
        <mc:AlternateContent xmlns:mc="http://schemas.openxmlformats.org/markup-compatibility/2006">
          <mc:Choice Requires="x14">
            <control shapeId="1232" r:id="rId210" name="Check Box 208">
              <controlPr defaultSize="0" autoFill="0" autoLine="0" autoPict="0">
                <anchor moveWithCells="1">
                  <from>
                    <xdr:col>17</xdr:col>
                    <xdr:colOff>219075</xdr:colOff>
                    <xdr:row>238</xdr:row>
                    <xdr:rowOff>38100</xdr:rowOff>
                  </from>
                  <to>
                    <xdr:col>17</xdr:col>
                    <xdr:colOff>542925</xdr:colOff>
                    <xdr:row>238</xdr:row>
                    <xdr:rowOff>361950</xdr:rowOff>
                  </to>
                </anchor>
              </controlPr>
            </control>
          </mc:Choice>
        </mc:AlternateContent>
        <mc:AlternateContent xmlns:mc="http://schemas.openxmlformats.org/markup-compatibility/2006">
          <mc:Choice Requires="x14">
            <control shapeId="1233" r:id="rId211" name="Check Box 209">
              <controlPr defaultSize="0" autoFill="0" autoLine="0" autoPict="0">
                <anchor moveWithCells="1">
                  <from>
                    <xdr:col>17</xdr:col>
                    <xdr:colOff>219075</xdr:colOff>
                    <xdr:row>239</xdr:row>
                    <xdr:rowOff>38100</xdr:rowOff>
                  </from>
                  <to>
                    <xdr:col>17</xdr:col>
                    <xdr:colOff>542925</xdr:colOff>
                    <xdr:row>239</xdr:row>
                    <xdr:rowOff>361950</xdr:rowOff>
                  </to>
                </anchor>
              </controlPr>
            </control>
          </mc:Choice>
        </mc:AlternateContent>
        <mc:AlternateContent xmlns:mc="http://schemas.openxmlformats.org/markup-compatibility/2006">
          <mc:Choice Requires="x14">
            <control shapeId="1234" r:id="rId212" name="Check Box 210">
              <controlPr defaultSize="0" autoFill="0" autoLine="0" autoPict="0">
                <anchor moveWithCells="1">
                  <from>
                    <xdr:col>17</xdr:col>
                    <xdr:colOff>219075</xdr:colOff>
                    <xdr:row>240</xdr:row>
                    <xdr:rowOff>38100</xdr:rowOff>
                  </from>
                  <to>
                    <xdr:col>17</xdr:col>
                    <xdr:colOff>542925</xdr:colOff>
                    <xdr:row>240</xdr:row>
                    <xdr:rowOff>361950</xdr:rowOff>
                  </to>
                </anchor>
              </controlPr>
            </control>
          </mc:Choice>
        </mc:AlternateContent>
        <mc:AlternateContent xmlns:mc="http://schemas.openxmlformats.org/markup-compatibility/2006">
          <mc:Choice Requires="x14">
            <control shapeId="1235" r:id="rId213" name="Check Box 211">
              <controlPr defaultSize="0" autoFill="0" autoLine="0" autoPict="0">
                <anchor moveWithCells="1">
                  <from>
                    <xdr:col>17</xdr:col>
                    <xdr:colOff>219075</xdr:colOff>
                    <xdr:row>241</xdr:row>
                    <xdr:rowOff>38100</xdr:rowOff>
                  </from>
                  <to>
                    <xdr:col>17</xdr:col>
                    <xdr:colOff>542925</xdr:colOff>
                    <xdr:row>241</xdr:row>
                    <xdr:rowOff>361950</xdr:rowOff>
                  </to>
                </anchor>
              </controlPr>
            </control>
          </mc:Choice>
        </mc:AlternateContent>
        <mc:AlternateContent xmlns:mc="http://schemas.openxmlformats.org/markup-compatibility/2006">
          <mc:Choice Requires="x14">
            <control shapeId="1236" r:id="rId214" name="Check Box 212">
              <controlPr defaultSize="0" autoFill="0" autoLine="0" autoPict="0">
                <anchor moveWithCells="1">
                  <from>
                    <xdr:col>17</xdr:col>
                    <xdr:colOff>219075</xdr:colOff>
                    <xdr:row>242</xdr:row>
                    <xdr:rowOff>38100</xdr:rowOff>
                  </from>
                  <to>
                    <xdr:col>17</xdr:col>
                    <xdr:colOff>542925</xdr:colOff>
                    <xdr:row>242</xdr:row>
                    <xdr:rowOff>361950</xdr:rowOff>
                  </to>
                </anchor>
              </controlPr>
            </control>
          </mc:Choice>
        </mc:AlternateContent>
        <mc:AlternateContent xmlns:mc="http://schemas.openxmlformats.org/markup-compatibility/2006">
          <mc:Choice Requires="x14">
            <control shapeId="1237" r:id="rId215" name="Check Box 213">
              <controlPr defaultSize="0" autoFill="0" autoLine="0" autoPict="0">
                <anchor moveWithCells="1">
                  <from>
                    <xdr:col>17</xdr:col>
                    <xdr:colOff>219075</xdr:colOff>
                    <xdr:row>243</xdr:row>
                    <xdr:rowOff>38100</xdr:rowOff>
                  </from>
                  <to>
                    <xdr:col>17</xdr:col>
                    <xdr:colOff>542925</xdr:colOff>
                    <xdr:row>243</xdr:row>
                    <xdr:rowOff>361950</xdr:rowOff>
                  </to>
                </anchor>
              </controlPr>
            </control>
          </mc:Choice>
        </mc:AlternateContent>
        <mc:AlternateContent xmlns:mc="http://schemas.openxmlformats.org/markup-compatibility/2006">
          <mc:Choice Requires="x14">
            <control shapeId="1238" r:id="rId216" name="Check Box 214">
              <controlPr defaultSize="0" autoFill="0" autoLine="0" autoPict="0">
                <anchor moveWithCells="1">
                  <from>
                    <xdr:col>17</xdr:col>
                    <xdr:colOff>219075</xdr:colOff>
                    <xdr:row>244</xdr:row>
                    <xdr:rowOff>38100</xdr:rowOff>
                  </from>
                  <to>
                    <xdr:col>17</xdr:col>
                    <xdr:colOff>542925</xdr:colOff>
                    <xdr:row>244</xdr:row>
                    <xdr:rowOff>361950</xdr:rowOff>
                  </to>
                </anchor>
              </controlPr>
            </control>
          </mc:Choice>
        </mc:AlternateContent>
        <mc:AlternateContent xmlns:mc="http://schemas.openxmlformats.org/markup-compatibility/2006">
          <mc:Choice Requires="x14">
            <control shapeId="1239" r:id="rId217" name="Check Box 215">
              <controlPr defaultSize="0" autoFill="0" autoLine="0" autoPict="0">
                <anchor moveWithCells="1">
                  <from>
                    <xdr:col>17</xdr:col>
                    <xdr:colOff>219075</xdr:colOff>
                    <xdr:row>245</xdr:row>
                    <xdr:rowOff>38100</xdr:rowOff>
                  </from>
                  <to>
                    <xdr:col>17</xdr:col>
                    <xdr:colOff>542925</xdr:colOff>
                    <xdr:row>245</xdr:row>
                    <xdr:rowOff>361950</xdr:rowOff>
                  </to>
                </anchor>
              </controlPr>
            </control>
          </mc:Choice>
        </mc:AlternateContent>
        <mc:AlternateContent xmlns:mc="http://schemas.openxmlformats.org/markup-compatibility/2006">
          <mc:Choice Requires="x14">
            <control shapeId="1240" r:id="rId218" name="Check Box 216">
              <controlPr defaultSize="0" autoFill="0" autoLine="0" autoPict="0">
                <anchor moveWithCells="1">
                  <from>
                    <xdr:col>17</xdr:col>
                    <xdr:colOff>219075</xdr:colOff>
                    <xdr:row>246</xdr:row>
                    <xdr:rowOff>38100</xdr:rowOff>
                  </from>
                  <to>
                    <xdr:col>17</xdr:col>
                    <xdr:colOff>542925</xdr:colOff>
                    <xdr:row>246</xdr:row>
                    <xdr:rowOff>361950</xdr:rowOff>
                  </to>
                </anchor>
              </controlPr>
            </control>
          </mc:Choice>
        </mc:AlternateContent>
        <mc:AlternateContent xmlns:mc="http://schemas.openxmlformats.org/markup-compatibility/2006">
          <mc:Choice Requires="x14">
            <control shapeId="1241" r:id="rId219" name="Check Box 217">
              <controlPr defaultSize="0" autoFill="0" autoLine="0" autoPict="0">
                <anchor moveWithCells="1">
                  <from>
                    <xdr:col>17</xdr:col>
                    <xdr:colOff>219075</xdr:colOff>
                    <xdr:row>247</xdr:row>
                    <xdr:rowOff>38100</xdr:rowOff>
                  </from>
                  <to>
                    <xdr:col>17</xdr:col>
                    <xdr:colOff>542925</xdr:colOff>
                    <xdr:row>247</xdr:row>
                    <xdr:rowOff>361950</xdr:rowOff>
                  </to>
                </anchor>
              </controlPr>
            </control>
          </mc:Choice>
        </mc:AlternateContent>
        <mc:AlternateContent xmlns:mc="http://schemas.openxmlformats.org/markup-compatibility/2006">
          <mc:Choice Requires="x14">
            <control shapeId="1242" r:id="rId220" name="Check Box 218">
              <controlPr defaultSize="0" autoFill="0" autoLine="0" autoPict="0">
                <anchor moveWithCells="1">
                  <from>
                    <xdr:col>17</xdr:col>
                    <xdr:colOff>219075</xdr:colOff>
                    <xdr:row>248</xdr:row>
                    <xdr:rowOff>38100</xdr:rowOff>
                  </from>
                  <to>
                    <xdr:col>17</xdr:col>
                    <xdr:colOff>542925</xdr:colOff>
                    <xdr:row>248</xdr:row>
                    <xdr:rowOff>361950</xdr:rowOff>
                  </to>
                </anchor>
              </controlPr>
            </control>
          </mc:Choice>
        </mc:AlternateContent>
        <mc:AlternateContent xmlns:mc="http://schemas.openxmlformats.org/markup-compatibility/2006">
          <mc:Choice Requires="x14">
            <control shapeId="1243" r:id="rId221" name="Check Box 219">
              <controlPr defaultSize="0" autoFill="0" autoLine="0" autoPict="0">
                <anchor moveWithCells="1">
                  <from>
                    <xdr:col>17</xdr:col>
                    <xdr:colOff>219075</xdr:colOff>
                    <xdr:row>249</xdr:row>
                    <xdr:rowOff>38100</xdr:rowOff>
                  </from>
                  <to>
                    <xdr:col>17</xdr:col>
                    <xdr:colOff>542925</xdr:colOff>
                    <xdr:row>249</xdr:row>
                    <xdr:rowOff>361950</xdr:rowOff>
                  </to>
                </anchor>
              </controlPr>
            </control>
          </mc:Choice>
        </mc:AlternateContent>
        <mc:AlternateContent xmlns:mc="http://schemas.openxmlformats.org/markup-compatibility/2006">
          <mc:Choice Requires="x14">
            <control shapeId="1244" r:id="rId222" name="Check Box 220">
              <controlPr defaultSize="0" autoFill="0" autoLine="0" autoPict="0">
                <anchor moveWithCells="1">
                  <from>
                    <xdr:col>17</xdr:col>
                    <xdr:colOff>219075</xdr:colOff>
                    <xdr:row>250</xdr:row>
                    <xdr:rowOff>38100</xdr:rowOff>
                  </from>
                  <to>
                    <xdr:col>17</xdr:col>
                    <xdr:colOff>542925</xdr:colOff>
                    <xdr:row>250</xdr:row>
                    <xdr:rowOff>361950</xdr:rowOff>
                  </to>
                </anchor>
              </controlPr>
            </control>
          </mc:Choice>
        </mc:AlternateContent>
        <mc:AlternateContent xmlns:mc="http://schemas.openxmlformats.org/markup-compatibility/2006">
          <mc:Choice Requires="x14">
            <control shapeId="1245" r:id="rId223" name="Check Box 221">
              <controlPr defaultSize="0" autoFill="0" autoLine="0" autoPict="0">
                <anchor moveWithCells="1">
                  <from>
                    <xdr:col>17</xdr:col>
                    <xdr:colOff>219075</xdr:colOff>
                    <xdr:row>251</xdr:row>
                    <xdr:rowOff>38100</xdr:rowOff>
                  </from>
                  <to>
                    <xdr:col>17</xdr:col>
                    <xdr:colOff>542925</xdr:colOff>
                    <xdr:row>251</xdr:row>
                    <xdr:rowOff>361950</xdr:rowOff>
                  </to>
                </anchor>
              </controlPr>
            </control>
          </mc:Choice>
        </mc:AlternateContent>
        <mc:AlternateContent xmlns:mc="http://schemas.openxmlformats.org/markup-compatibility/2006">
          <mc:Choice Requires="x14">
            <control shapeId="1246" r:id="rId224" name="Check Box 222">
              <controlPr defaultSize="0" autoFill="0" autoLine="0" autoPict="0">
                <anchor moveWithCells="1">
                  <from>
                    <xdr:col>17</xdr:col>
                    <xdr:colOff>219075</xdr:colOff>
                    <xdr:row>252</xdr:row>
                    <xdr:rowOff>38100</xdr:rowOff>
                  </from>
                  <to>
                    <xdr:col>17</xdr:col>
                    <xdr:colOff>542925</xdr:colOff>
                    <xdr:row>252</xdr:row>
                    <xdr:rowOff>361950</xdr:rowOff>
                  </to>
                </anchor>
              </controlPr>
            </control>
          </mc:Choice>
        </mc:AlternateContent>
        <mc:AlternateContent xmlns:mc="http://schemas.openxmlformats.org/markup-compatibility/2006">
          <mc:Choice Requires="x14">
            <control shapeId="1247" r:id="rId225" name="Check Box 223">
              <controlPr defaultSize="0" autoFill="0" autoLine="0" autoPict="0">
                <anchor moveWithCells="1">
                  <from>
                    <xdr:col>17</xdr:col>
                    <xdr:colOff>219075</xdr:colOff>
                    <xdr:row>253</xdr:row>
                    <xdr:rowOff>38100</xdr:rowOff>
                  </from>
                  <to>
                    <xdr:col>17</xdr:col>
                    <xdr:colOff>542925</xdr:colOff>
                    <xdr:row>253</xdr:row>
                    <xdr:rowOff>361950</xdr:rowOff>
                  </to>
                </anchor>
              </controlPr>
            </control>
          </mc:Choice>
        </mc:AlternateContent>
        <mc:AlternateContent xmlns:mc="http://schemas.openxmlformats.org/markup-compatibility/2006">
          <mc:Choice Requires="x14">
            <control shapeId="1248" r:id="rId226" name="Check Box 224">
              <controlPr defaultSize="0" autoFill="0" autoLine="0" autoPict="0">
                <anchor moveWithCells="1">
                  <from>
                    <xdr:col>17</xdr:col>
                    <xdr:colOff>219075</xdr:colOff>
                    <xdr:row>254</xdr:row>
                    <xdr:rowOff>38100</xdr:rowOff>
                  </from>
                  <to>
                    <xdr:col>17</xdr:col>
                    <xdr:colOff>542925</xdr:colOff>
                    <xdr:row>254</xdr:row>
                    <xdr:rowOff>361950</xdr:rowOff>
                  </to>
                </anchor>
              </controlPr>
            </control>
          </mc:Choice>
        </mc:AlternateContent>
        <mc:AlternateContent xmlns:mc="http://schemas.openxmlformats.org/markup-compatibility/2006">
          <mc:Choice Requires="x14">
            <control shapeId="1249" r:id="rId227" name="Check Box 225">
              <controlPr defaultSize="0" autoFill="0" autoLine="0" autoPict="0">
                <anchor moveWithCells="1">
                  <from>
                    <xdr:col>17</xdr:col>
                    <xdr:colOff>219075</xdr:colOff>
                    <xdr:row>255</xdr:row>
                    <xdr:rowOff>38100</xdr:rowOff>
                  </from>
                  <to>
                    <xdr:col>17</xdr:col>
                    <xdr:colOff>542925</xdr:colOff>
                    <xdr:row>255</xdr:row>
                    <xdr:rowOff>361950</xdr:rowOff>
                  </to>
                </anchor>
              </controlPr>
            </control>
          </mc:Choice>
        </mc:AlternateContent>
        <mc:AlternateContent xmlns:mc="http://schemas.openxmlformats.org/markup-compatibility/2006">
          <mc:Choice Requires="x14">
            <control shapeId="1250" r:id="rId228" name="Check Box 226">
              <controlPr defaultSize="0" autoFill="0" autoLine="0" autoPict="0">
                <anchor moveWithCells="1">
                  <from>
                    <xdr:col>17</xdr:col>
                    <xdr:colOff>219075</xdr:colOff>
                    <xdr:row>256</xdr:row>
                    <xdr:rowOff>38100</xdr:rowOff>
                  </from>
                  <to>
                    <xdr:col>17</xdr:col>
                    <xdr:colOff>542925</xdr:colOff>
                    <xdr:row>256</xdr:row>
                    <xdr:rowOff>361950</xdr:rowOff>
                  </to>
                </anchor>
              </controlPr>
            </control>
          </mc:Choice>
        </mc:AlternateContent>
        <mc:AlternateContent xmlns:mc="http://schemas.openxmlformats.org/markup-compatibility/2006">
          <mc:Choice Requires="x14">
            <control shapeId="1251" r:id="rId229" name="Check Box 227">
              <controlPr defaultSize="0" autoFill="0" autoLine="0" autoPict="0">
                <anchor moveWithCells="1">
                  <from>
                    <xdr:col>17</xdr:col>
                    <xdr:colOff>219075</xdr:colOff>
                    <xdr:row>257</xdr:row>
                    <xdr:rowOff>38100</xdr:rowOff>
                  </from>
                  <to>
                    <xdr:col>17</xdr:col>
                    <xdr:colOff>542925</xdr:colOff>
                    <xdr:row>257</xdr:row>
                    <xdr:rowOff>361950</xdr:rowOff>
                  </to>
                </anchor>
              </controlPr>
            </control>
          </mc:Choice>
        </mc:AlternateContent>
        <mc:AlternateContent xmlns:mc="http://schemas.openxmlformats.org/markup-compatibility/2006">
          <mc:Choice Requires="x14">
            <control shapeId="1252" r:id="rId230" name="Check Box 228">
              <controlPr defaultSize="0" autoFill="0" autoLine="0" autoPict="0">
                <anchor moveWithCells="1">
                  <from>
                    <xdr:col>17</xdr:col>
                    <xdr:colOff>219075</xdr:colOff>
                    <xdr:row>258</xdr:row>
                    <xdr:rowOff>38100</xdr:rowOff>
                  </from>
                  <to>
                    <xdr:col>17</xdr:col>
                    <xdr:colOff>542925</xdr:colOff>
                    <xdr:row>258</xdr:row>
                    <xdr:rowOff>361950</xdr:rowOff>
                  </to>
                </anchor>
              </controlPr>
            </control>
          </mc:Choice>
        </mc:AlternateContent>
        <mc:AlternateContent xmlns:mc="http://schemas.openxmlformats.org/markup-compatibility/2006">
          <mc:Choice Requires="x14">
            <control shapeId="1253" r:id="rId231" name="Check Box 229">
              <controlPr defaultSize="0" autoFill="0" autoLine="0" autoPict="0">
                <anchor moveWithCells="1">
                  <from>
                    <xdr:col>17</xdr:col>
                    <xdr:colOff>219075</xdr:colOff>
                    <xdr:row>259</xdr:row>
                    <xdr:rowOff>38100</xdr:rowOff>
                  </from>
                  <to>
                    <xdr:col>17</xdr:col>
                    <xdr:colOff>542925</xdr:colOff>
                    <xdr:row>259</xdr:row>
                    <xdr:rowOff>361950</xdr:rowOff>
                  </to>
                </anchor>
              </controlPr>
            </control>
          </mc:Choice>
        </mc:AlternateContent>
        <mc:AlternateContent xmlns:mc="http://schemas.openxmlformats.org/markup-compatibility/2006">
          <mc:Choice Requires="x14">
            <control shapeId="1254" r:id="rId232" name="Check Box 230">
              <controlPr defaultSize="0" autoFill="0" autoLine="0" autoPict="0">
                <anchor moveWithCells="1">
                  <from>
                    <xdr:col>17</xdr:col>
                    <xdr:colOff>219075</xdr:colOff>
                    <xdr:row>260</xdr:row>
                    <xdr:rowOff>38100</xdr:rowOff>
                  </from>
                  <to>
                    <xdr:col>17</xdr:col>
                    <xdr:colOff>542925</xdr:colOff>
                    <xdr:row>260</xdr:row>
                    <xdr:rowOff>361950</xdr:rowOff>
                  </to>
                </anchor>
              </controlPr>
            </control>
          </mc:Choice>
        </mc:AlternateContent>
        <mc:AlternateContent xmlns:mc="http://schemas.openxmlformats.org/markup-compatibility/2006">
          <mc:Choice Requires="x14">
            <control shapeId="1255" r:id="rId233" name="Check Box 231">
              <controlPr defaultSize="0" autoFill="0" autoLine="0" autoPict="0">
                <anchor moveWithCells="1">
                  <from>
                    <xdr:col>17</xdr:col>
                    <xdr:colOff>219075</xdr:colOff>
                    <xdr:row>261</xdr:row>
                    <xdr:rowOff>38100</xdr:rowOff>
                  </from>
                  <to>
                    <xdr:col>17</xdr:col>
                    <xdr:colOff>542925</xdr:colOff>
                    <xdr:row>261</xdr:row>
                    <xdr:rowOff>361950</xdr:rowOff>
                  </to>
                </anchor>
              </controlPr>
            </control>
          </mc:Choice>
        </mc:AlternateContent>
        <mc:AlternateContent xmlns:mc="http://schemas.openxmlformats.org/markup-compatibility/2006">
          <mc:Choice Requires="x14">
            <control shapeId="1256" r:id="rId234" name="Check Box 232">
              <controlPr defaultSize="0" autoFill="0" autoLine="0" autoPict="0">
                <anchor moveWithCells="1">
                  <from>
                    <xdr:col>17</xdr:col>
                    <xdr:colOff>219075</xdr:colOff>
                    <xdr:row>262</xdr:row>
                    <xdr:rowOff>38100</xdr:rowOff>
                  </from>
                  <to>
                    <xdr:col>17</xdr:col>
                    <xdr:colOff>542925</xdr:colOff>
                    <xdr:row>262</xdr:row>
                    <xdr:rowOff>361950</xdr:rowOff>
                  </to>
                </anchor>
              </controlPr>
            </control>
          </mc:Choice>
        </mc:AlternateContent>
        <mc:AlternateContent xmlns:mc="http://schemas.openxmlformats.org/markup-compatibility/2006">
          <mc:Choice Requires="x14">
            <control shapeId="1257" r:id="rId235" name="Check Box 233">
              <controlPr defaultSize="0" autoFill="0" autoLine="0" autoPict="0">
                <anchor moveWithCells="1">
                  <from>
                    <xdr:col>17</xdr:col>
                    <xdr:colOff>219075</xdr:colOff>
                    <xdr:row>263</xdr:row>
                    <xdr:rowOff>38100</xdr:rowOff>
                  </from>
                  <to>
                    <xdr:col>17</xdr:col>
                    <xdr:colOff>542925</xdr:colOff>
                    <xdr:row>263</xdr:row>
                    <xdr:rowOff>361950</xdr:rowOff>
                  </to>
                </anchor>
              </controlPr>
            </control>
          </mc:Choice>
        </mc:AlternateContent>
        <mc:AlternateContent xmlns:mc="http://schemas.openxmlformats.org/markup-compatibility/2006">
          <mc:Choice Requires="x14">
            <control shapeId="1258" r:id="rId236" name="Check Box 234">
              <controlPr defaultSize="0" autoFill="0" autoLine="0" autoPict="0">
                <anchor moveWithCells="1">
                  <from>
                    <xdr:col>17</xdr:col>
                    <xdr:colOff>219075</xdr:colOff>
                    <xdr:row>264</xdr:row>
                    <xdr:rowOff>38100</xdr:rowOff>
                  </from>
                  <to>
                    <xdr:col>17</xdr:col>
                    <xdr:colOff>542925</xdr:colOff>
                    <xdr:row>264</xdr:row>
                    <xdr:rowOff>361950</xdr:rowOff>
                  </to>
                </anchor>
              </controlPr>
            </control>
          </mc:Choice>
        </mc:AlternateContent>
        <mc:AlternateContent xmlns:mc="http://schemas.openxmlformats.org/markup-compatibility/2006">
          <mc:Choice Requires="x14">
            <control shapeId="1259" r:id="rId237" name="Check Box 235">
              <controlPr defaultSize="0" autoFill="0" autoLine="0" autoPict="0">
                <anchor moveWithCells="1">
                  <from>
                    <xdr:col>17</xdr:col>
                    <xdr:colOff>219075</xdr:colOff>
                    <xdr:row>265</xdr:row>
                    <xdr:rowOff>38100</xdr:rowOff>
                  </from>
                  <to>
                    <xdr:col>17</xdr:col>
                    <xdr:colOff>542925</xdr:colOff>
                    <xdr:row>265</xdr:row>
                    <xdr:rowOff>361950</xdr:rowOff>
                  </to>
                </anchor>
              </controlPr>
            </control>
          </mc:Choice>
        </mc:AlternateContent>
        <mc:AlternateContent xmlns:mc="http://schemas.openxmlformats.org/markup-compatibility/2006">
          <mc:Choice Requires="x14">
            <control shapeId="1260" r:id="rId238" name="Check Box 236">
              <controlPr defaultSize="0" autoFill="0" autoLine="0" autoPict="0">
                <anchor moveWithCells="1">
                  <from>
                    <xdr:col>17</xdr:col>
                    <xdr:colOff>219075</xdr:colOff>
                    <xdr:row>266</xdr:row>
                    <xdr:rowOff>38100</xdr:rowOff>
                  </from>
                  <to>
                    <xdr:col>17</xdr:col>
                    <xdr:colOff>542925</xdr:colOff>
                    <xdr:row>266</xdr:row>
                    <xdr:rowOff>361950</xdr:rowOff>
                  </to>
                </anchor>
              </controlPr>
            </control>
          </mc:Choice>
        </mc:AlternateContent>
        <mc:AlternateContent xmlns:mc="http://schemas.openxmlformats.org/markup-compatibility/2006">
          <mc:Choice Requires="x14">
            <control shapeId="1261" r:id="rId239" name="Check Box 237">
              <controlPr defaultSize="0" autoFill="0" autoLine="0" autoPict="0">
                <anchor moveWithCells="1">
                  <from>
                    <xdr:col>17</xdr:col>
                    <xdr:colOff>219075</xdr:colOff>
                    <xdr:row>267</xdr:row>
                    <xdr:rowOff>38100</xdr:rowOff>
                  </from>
                  <to>
                    <xdr:col>17</xdr:col>
                    <xdr:colOff>542925</xdr:colOff>
                    <xdr:row>267</xdr:row>
                    <xdr:rowOff>361950</xdr:rowOff>
                  </to>
                </anchor>
              </controlPr>
            </control>
          </mc:Choice>
        </mc:AlternateContent>
        <mc:AlternateContent xmlns:mc="http://schemas.openxmlformats.org/markup-compatibility/2006">
          <mc:Choice Requires="x14">
            <control shapeId="1262" r:id="rId240" name="Check Box 238">
              <controlPr defaultSize="0" autoFill="0" autoLine="0" autoPict="0">
                <anchor moveWithCells="1">
                  <from>
                    <xdr:col>17</xdr:col>
                    <xdr:colOff>219075</xdr:colOff>
                    <xdr:row>268</xdr:row>
                    <xdr:rowOff>38100</xdr:rowOff>
                  </from>
                  <to>
                    <xdr:col>17</xdr:col>
                    <xdr:colOff>542925</xdr:colOff>
                    <xdr:row>268</xdr:row>
                    <xdr:rowOff>361950</xdr:rowOff>
                  </to>
                </anchor>
              </controlPr>
            </control>
          </mc:Choice>
        </mc:AlternateContent>
        <mc:AlternateContent xmlns:mc="http://schemas.openxmlformats.org/markup-compatibility/2006">
          <mc:Choice Requires="x14">
            <control shapeId="1263" r:id="rId241" name="Check Box 239">
              <controlPr defaultSize="0" autoFill="0" autoLine="0" autoPict="0">
                <anchor moveWithCells="1">
                  <from>
                    <xdr:col>17</xdr:col>
                    <xdr:colOff>219075</xdr:colOff>
                    <xdr:row>269</xdr:row>
                    <xdr:rowOff>38100</xdr:rowOff>
                  </from>
                  <to>
                    <xdr:col>17</xdr:col>
                    <xdr:colOff>542925</xdr:colOff>
                    <xdr:row>269</xdr:row>
                    <xdr:rowOff>361950</xdr:rowOff>
                  </to>
                </anchor>
              </controlPr>
            </control>
          </mc:Choice>
        </mc:AlternateContent>
        <mc:AlternateContent xmlns:mc="http://schemas.openxmlformats.org/markup-compatibility/2006">
          <mc:Choice Requires="x14">
            <control shapeId="1264" r:id="rId242" name="Check Box 240">
              <controlPr defaultSize="0" autoFill="0" autoLine="0" autoPict="0">
                <anchor moveWithCells="1">
                  <from>
                    <xdr:col>17</xdr:col>
                    <xdr:colOff>219075</xdr:colOff>
                    <xdr:row>270</xdr:row>
                    <xdr:rowOff>38100</xdr:rowOff>
                  </from>
                  <to>
                    <xdr:col>17</xdr:col>
                    <xdr:colOff>542925</xdr:colOff>
                    <xdr:row>270</xdr:row>
                    <xdr:rowOff>361950</xdr:rowOff>
                  </to>
                </anchor>
              </controlPr>
            </control>
          </mc:Choice>
        </mc:AlternateContent>
        <mc:AlternateContent xmlns:mc="http://schemas.openxmlformats.org/markup-compatibility/2006">
          <mc:Choice Requires="x14">
            <control shapeId="1265" r:id="rId243" name="Check Box 241">
              <controlPr defaultSize="0" autoFill="0" autoLine="0" autoPict="0">
                <anchor moveWithCells="1">
                  <from>
                    <xdr:col>17</xdr:col>
                    <xdr:colOff>219075</xdr:colOff>
                    <xdr:row>271</xdr:row>
                    <xdr:rowOff>38100</xdr:rowOff>
                  </from>
                  <to>
                    <xdr:col>17</xdr:col>
                    <xdr:colOff>542925</xdr:colOff>
                    <xdr:row>271</xdr:row>
                    <xdr:rowOff>361950</xdr:rowOff>
                  </to>
                </anchor>
              </controlPr>
            </control>
          </mc:Choice>
        </mc:AlternateContent>
        <mc:AlternateContent xmlns:mc="http://schemas.openxmlformats.org/markup-compatibility/2006">
          <mc:Choice Requires="x14">
            <control shapeId="1266" r:id="rId244" name="Check Box 242">
              <controlPr defaultSize="0" autoFill="0" autoLine="0" autoPict="0">
                <anchor moveWithCells="1">
                  <from>
                    <xdr:col>17</xdr:col>
                    <xdr:colOff>219075</xdr:colOff>
                    <xdr:row>272</xdr:row>
                    <xdr:rowOff>38100</xdr:rowOff>
                  </from>
                  <to>
                    <xdr:col>17</xdr:col>
                    <xdr:colOff>542925</xdr:colOff>
                    <xdr:row>272</xdr:row>
                    <xdr:rowOff>361950</xdr:rowOff>
                  </to>
                </anchor>
              </controlPr>
            </control>
          </mc:Choice>
        </mc:AlternateContent>
        <mc:AlternateContent xmlns:mc="http://schemas.openxmlformats.org/markup-compatibility/2006">
          <mc:Choice Requires="x14">
            <control shapeId="1267" r:id="rId245" name="Check Box 243">
              <controlPr defaultSize="0" autoFill="0" autoLine="0" autoPict="0">
                <anchor moveWithCells="1">
                  <from>
                    <xdr:col>17</xdr:col>
                    <xdr:colOff>219075</xdr:colOff>
                    <xdr:row>273</xdr:row>
                    <xdr:rowOff>38100</xdr:rowOff>
                  </from>
                  <to>
                    <xdr:col>17</xdr:col>
                    <xdr:colOff>542925</xdr:colOff>
                    <xdr:row>273</xdr:row>
                    <xdr:rowOff>361950</xdr:rowOff>
                  </to>
                </anchor>
              </controlPr>
            </control>
          </mc:Choice>
        </mc:AlternateContent>
        <mc:AlternateContent xmlns:mc="http://schemas.openxmlformats.org/markup-compatibility/2006">
          <mc:Choice Requires="x14">
            <control shapeId="1268" r:id="rId246" name="Check Box 244">
              <controlPr defaultSize="0" autoFill="0" autoLine="0" autoPict="0">
                <anchor moveWithCells="1">
                  <from>
                    <xdr:col>17</xdr:col>
                    <xdr:colOff>219075</xdr:colOff>
                    <xdr:row>274</xdr:row>
                    <xdr:rowOff>38100</xdr:rowOff>
                  </from>
                  <to>
                    <xdr:col>17</xdr:col>
                    <xdr:colOff>542925</xdr:colOff>
                    <xdr:row>274</xdr:row>
                    <xdr:rowOff>361950</xdr:rowOff>
                  </to>
                </anchor>
              </controlPr>
            </control>
          </mc:Choice>
        </mc:AlternateContent>
        <mc:AlternateContent xmlns:mc="http://schemas.openxmlformats.org/markup-compatibility/2006">
          <mc:Choice Requires="x14">
            <control shapeId="1269" r:id="rId247" name="Check Box 245">
              <controlPr defaultSize="0" autoFill="0" autoLine="0" autoPict="0">
                <anchor moveWithCells="1">
                  <from>
                    <xdr:col>17</xdr:col>
                    <xdr:colOff>219075</xdr:colOff>
                    <xdr:row>275</xdr:row>
                    <xdr:rowOff>38100</xdr:rowOff>
                  </from>
                  <to>
                    <xdr:col>17</xdr:col>
                    <xdr:colOff>542925</xdr:colOff>
                    <xdr:row>275</xdr:row>
                    <xdr:rowOff>361950</xdr:rowOff>
                  </to>
                </anchor>
              </controlPr>
            </control>
          </mc:Choice>
        </mc:AlternateContent>
        <mc:AlternateContent xmlns:mc="http://schemas.openxmlformats.org/markup-compatibility/2006">
          <mc:Choice Requires="x14">
            <control shapeId="1270" r:id="rId248" name="Check Box 246">
              <controlPr defaultSize="0" autoFill="0" autoLine="0" autoPict="0">
                <anchor moveWithCells="1">
                  <from>
                    <xdr:col>17</xdr:col>
                    <xdr:colOff>219075</xdr:colOff>
                    <xdr:row>276</xdr:row>
                    <xdr:rowOff>38100</xdr:rowOff>
                  </from>
                  <to>
                    <xdr:col>17</xdr:col>
                    <xdr:colOff>542925</xdr:colOff>
                    <xdr:row>276</xdr:row>
                    <xdr:rowOff>361950</xdr:rowOff>
                  </to>
                </anchor>
              </controlPr>
            </control>
          </mc:Choice>
        </mc:AlternateContent>
        <mc:AlternateContent xmlns:mc="http://schemas.openxmlformats.org/markup-compatibility/2006">
          <mc:Choice Requires="x14">
            <control shapeId="1271" r:id="rId249" name="Check Box 247">
              <controlPr defaultSize="0" autoFill="0" autoLine="0" autoPict="0">
                <anchor moveWithCells="1">
                  <from>
                    <xdr:col>17</xdr:col>
                    <xdr:colOff>219075</xdr:colOff>
                    <xdr:row>277</xdr:row>
                    <xdr:rowOff>38100</xdr:rowOff>
                  </from>
                  <to>
                    <xdr:col>17</xdr:col>
                    <xdr:colOff>542925</xdr:colOff>
                    <xdr:row>277</xdr:row>
                    <xdr:rowOff>361950</xdr:rowOff>
                  </to>
                </anchor>
              </controlPr>
            </control>
          </mc:Choice>
        </mc:AlternateContent>
        <mc:AlternateContent xmlns:mc="http://schemas.openxmlformats.org/markup-compatibility/2006">
          <mc:Choice Requires="x14">
            <control shapeId="1272" r:id="rId250" name="Check Box 248">
              <controlPr defaultSize="0" autoFill="0" autoLine="0" autoPict="0">
                <anchor moveWithCells="1">
                  <from>
                    <xdr:col>17</xdr:col>
                    <xdr:colOff>219075</xdr:colOff>
                    <xdr:row>278</xdr:row>
                    <xdr:rowOff>38100</xdr:rowOff>
                  </from>
                  <to>
                    <xdr:col>17</xdr:col>
                    <xdr:colOff>542925</xdr:colOff>
                    <xdr:row>278</xdr:row>
                    <xdr:rowOff>361950</xdr:rowOff>
                  </to>
                </anchor>
              </controlPr>
            </control>
          </mc:Choice>
        </mc:AlternateContent>
        <mc:AlternateContent xmlns:mc="http://schemas.openxmlformats.org/markup-compatibility/2006">
          <mc:Choice Requires="x14">
            <control shapeId="1273" r:id="rId251" name="Check Box 249">
              <controlPr defaultSize="0" autoFill="0" autoLine="0" autoPict="0">
                <anchor moveWithCells="1">
                  <from>
                    <xdr:col>17</xdr:col>
                    <xdr:colOff>219075</xdr:colOff>
                    <xdr:row>279</xdr:row>
                    <xdr:rowOff>38100</xdr:rowOff>
                  </from>
                  <to>
                    <xdr:col>17</xdr:col>
                    <xdr:colOff>542925</xdr:colOff>
                    <xdr:row>279</xdr:row>
                    <xdr:rowOff>361950</xdr:rowOff>
                  </to>
                </anchor>
              </controlPr>
            </control>
          </mc:Choice>
        </mc:AlternateContent>
        <mc:AlternateContent xmlns:mc="http://schemas.openxmlformats.org/markup-compatibility/2006">
          <mc:Choice Requires="x14">
            <control shapeId="1274" r:id="rId252" name="Check Box 250">
              <controlPr defaultSize="0" autoFill="0" autoLine="0" autoPict="0">
                <anchor moveWithCells="1">
                  <from>
                    <xdr:col>17</xdr:col>
                    <xdr:colOff>219075</xdr:colOff>
                    <xdr:row>280</xdr:row>
                    <xdr:rowOff>38100</xdr:rowOff>
                  </from>
                  <to>
                    <xdr:col>17</xdr:col>
                    <xdr:colOff>542925</xdr:colOff>
                    <xdr:row>280</xdr:row>
                    <xdr:rowOff>361950</xdr:rowOff>
                  </to>
                </anchor>
              </controlPr>
            </control>
          </mc:Choice>
        </mc:AlternateContent>
        <mc:AlternateContent xmlns:mc="http://schemas.openxmlformats.org/markup-compatibility/2006">
          <mc:Choice Requires="x14">
            <control shapeId="1275" r:id="rId253" name="Check Box 251">
              <controlPr defaultSize="0" autoFill="0" autoLine="0" autoPict="0">
                <anchor moveWithCells="1">
                  <from>
                    <xdr:col>17</xdr:col>
                    <xdr:colOff>219075</xdr:colOff>
                    <xdr:row>281</xdr:row>
                    <xdr:rowOff>38100</xdr:rowOff>
                  </from>
                  <to>
                    <xdr:col>17</xdr:col>
                    <xdr:colOff>542925</xdr:colOff>
                    <xdr:row>281</xdr:row>
                    <xdr:rowOff>361950</xdr:rowOff>
                  </to>
                </anchor>
              </controlPr>
            </control>
          </mc:Choice>
        </mc:AlternateContent>
        <mc:AlternateContent xmlns:mc="http://schemas.openxmlformats.org/markup-compatibility/2006">
          <mc:Choice Requires="x14">
            <control shapeId="1276" r:id="rId254" name="Check Box 252">
              <controlPr defaultSize="0" autoFill="0" autoLine="0" autoPict="0">
                <anchor moveWithCells="1">
                  <from>
                    <xdr:col>17</xdr:col>
                    <xdr:colOff>219075</xdr:colOff>
                    <xdr:row>282</xdr:row>
                    <xdr:rowOff>38100</xdr:rowOff>
                  </from>
                  <to>
                    <xdr:col>17</xdr:col>
                    <xdr:colOff>542925</xdr:colOff>
                    <xdr:row>282</xdr:row>
                    <xdr:rowOff>361950</xdr:rowOff>
                  </to>
                </anchor>
              </controlPr>
            </control>
          </mc:Choice>
        </mc:AlternateContent>
        <mc:AlternateContent xmlns:mc="http://schemas.openxmlformats.org/markup-compatibility/2006">
          <mc:Choice Requires="x14">
            <control shapeId="1277" r:id="rId255" name="Check Box 253">
              <controlPr defaultSize="0" autoFill="0" autoLine="0" autoPict="0">
                <anchor moveWithCells="1">
                  <from>
                    <xdr:col>17</xdr:col>
                    <xdr:colOff>219075</xdr:colOff>
                    <xdr:row>283</xdr:row>
                    <xdr:rowOff>38100</xdr:rowOff>
                  </from>
                  <to>
                    <xdr:col>17</xdr:col>
                    <xdr:colOff>542925</xdr:colOff>
                    <xdr:row>283</xdr:row>
                    <xdr:rowOff>361950</xdr:rowOff>
                  </to>
                </anchor>
              </controlPr>
            </control>
          </mc:Choice>
        </mc:AlternateContent>
        <mc:AlternateContent xmlns:mc="http://schemas.openxmlformats.org/markup-compatibility/2006">
          <mc:Choice Requires="x14">
            <control shapeId="1278" r:id="rId256" name="Check Box 254">
              <controlPr defaultSize="0" autoFill="0" autoLine="0" autoPict="0">
                <anchor moveWithCells="1">
                  <from>
                    <xdr:col>17</xdr:col>
                    <xdr:colOff>219075</xdr:colOff>
                    <xdr:row>284</xdr:row>
                    <xdr:rowOff>38100</xdr:rowOff>
                  </from>
                  <to>
                    <xdr:col>17</xdr:col>
                    <xdr:colOff>542925</xdr:colOff>
                    <xdr:row>284</xdr:row>
                    <xdr:rowOff>361950</xdr:rowOff>
                  </to>
                </anchor>
              </controlPr>
            </control>
          </mc:Choice>
        </mc:AlternateContent>
        <mc:AlternateContent xmlns:mc="http://schemas.openxmlformats.org/markup-compatibility/2006">
          <mc:Choice Requires="x14">
            <control shapeId="1279" r:id="rId257" name="Check Box 255">
              <controlPr defaultSize="0" autoFill="0" autoLine="0" autoPict="0">
                <anchor moveWithCells="1">
                  <from>
                    <xdr:col>17</xdr:col>
                    <xdr:colOff>219075</xdr:colOff>
                    <xdr:row>285</xdr:row>
                    <xdr:rowOff>38100</xdr:rowOff>
                  </from>
                  <to>
                    <xdr:col>17</xdr:col>
                    <xdr:colOff>542925</xdr:colOff>
                    <xdr:row>285</xdr:row>
                    <xdr:rowOff>361950</xdr:rowOff>
                  </to>
                </anchor>
              </controlPr>
            </control>
          </mc:Choice>
        </mc:AlternateContent>
        <mc:AlternateContent xmlns:mc="http://schemas.openxmlformats.org/markup-compatibility/2006">
          <mc:Choice Requires="x14">
            <control shapeId="1280" r:id="rId258" name="Check Box 256">
              <controlPr defaultSize="0" autoFill="0" autoLine="0" autoPict="0">
                <anchor moveWithCells="1">
                  <from>
                    <xdr:col>17</xdr:col>
                    <xdr:colOff>219075</xdr:colOff>
                    <xdr:row>286</xdr:row>
                    <xdr:rowOff>38100</xdr:rowOff>
                  </from>
                  <to>
                    <xdr:col>17</xdr:col>
                    <xdr:colOff>542925</xdr:colOff>
                    <xdr:row>286</xdr:row>
                    <xdr:rowOff>361950</xdr:rowOff>
                  </to>
                </anchor>
              </controlPr>
            </control>
          </mc:Choice>
        </mc:AlternateContent>
        <mc:AlternateContent xmlns:mc="http://schemas.openxmlformats.org/markup-compatibility/2006">
          <mc:Choice Requires="x14">
            <control shapeId="1281" r:id="rId259" name="Check Box 257">
              <controlPr defaultSize="0" autoFill="0" autoLine="0" autoPict="0">
                <anchor moveWithCells="1">
                  <from>
                    <xdr:col>17</xdr:col>
                    <xdr:colOff>219075</xdr:colOff>
                    <xdr:row>287</xdr:row>
                    <xdr:rowOff>38100</xdr:rowOff>
                  </from>
                  <to>
                    <xdr:col>17</xdr:col>
                    <xdr:colOff>542925</xdr:colOff>
                    <xdr:row>287</xdr:row>
                    <xdr:rowOff>361950</xdr:rowOff>
                  </to>
                </anchor>
              </controlPr>
            </control>
          </mc:Choice>
        </mc:AlternateContent>
        <mc:AlternateContent xmlns:mc="http://schemas.openxmlformats.org/markup-compatibility/2006">
          <mc:Choice Requires="x14">
            <control shapeId="1282" r:id="rId260" name="Check Box 258">
              <controlPr defaultSize="0" autoFill="0" autoLine="0" autoPict="0">
                <anchor moveWithCells="1">
                  <from>
                    <xdr:col>17</xdr:col>
                    <xdr:colOff>219075</xdr:colOff>
                    <xdr:row>288</xdr:row>
                    <xdr:rowOff>38100</xdr:rowOff>
                  </from>
                  <to>
                    <xdr:col>17</xdr:col>
                    <xdr:colOff>542925</xdr:colOff>
                    <xdr:row>288</xdr:row>
                    <xdr:rowOff>361950</xdr:rowOff>
                  </to>
                </anchor>
              </controlPr>
            </control>
          </mc:Choice>
        </mc:AlternateContent>
        <mc:AlternateContent xmlns:mc="http://schemas.openxmlformats.org/markup-compatibility/2006">
          <mc:Choice Requires="x14">
            <control shapeId="1283" r:id="rId261" name="Check Box 259">
              <controlPr defaultSize="0" autoFill="0" autoLine="0" autoPict="0">
                <anchor moveWithCells="1">
                  <from>
                    <xdr:col>17</xdr:col>
                    <xdr:colOff>219075</xdr:colOff>
                    <xdr:row>289</xdr:row>
                    <xdr:rowOff>38100</xdr:rowOff>
                  </from>
                  <to>
                    <xdr:col>17</xdr:col>
                    <xdr:colOff>542925</xdr:colOff>
                    <xdr:row>289</xdr:row>
                    <xdr:rowOff>361950</xdr:rowOff>
                  </to>
                </anchor>
              </controlPr>
            </control>
          </mc:Choice>
        </mc:AlternateContent>
        <mc:AlternateContent xmlns:mc="http://schemas.openxmlformats.org/markup-compatibility/2006">
          <mc:Choice Requires="x14">
            <control shapeId="1284" r:id="rId262" name="Check Box 260">
              <controlPr defaultSize="0" autoFill="0" autoLine="0" autoPict="0">
                <anchor moveWithCells="1">
                  <from>
                    <xdr:col>17</xdr:col>
                    <xdr:colOff>219075</xdr:colOff>
                    <xdr:row>290</xdr:row>
                    <xdr:rowOff>38100</xdr:rowOff>
                  </from>
                  <to>
                    <xdr:col>17</xdr:col>
                    <xdr:colOff>542925</xdr:colOff>
                    <xdr:row>290</xdr:row>
                    <xdr:rowOff>361950</xdr:rowOff>
                  </to>
                </anchor>
              </controlPr>
            </control>
          </mc:Choice>
        </mc:AlternateContent>
        <mc:AlternateContent xmlns:mc="http://schemas.openxmlformats.org/markup-compatibility/2006">
          <mc:Choice Requires="x14">
            <control shapeId="1285" r:id="rId263" name="Check Box 261">
              <controlPr defaultSize="0" autoFill="0" autoLine="0" autoPict="0">
                <anchor moveWithCells="1">
                  <from>
                    <xdr:col>17</xdr:col>
                    <xdr:colOff>219075</xdr:colOff>
                    <xdr:row>291</xdr:row>
                    <xdr:rowOff>38100</xdr:rowOff>
                  </from>
                  <to>
                    <xdr:col>17</xdr:col>
                    <xdr:colOff>542925</xdr:colOff>
                    <xdr:row>291</xdr:row>
                    <xdr:rowOff>361950</xdr:rowOff>
                  </to>
                </anchor>
              </controlPr>
            </control>
          </mc:Choice>
        </mc:AlternateContent>
        <mc:AlternateContent xmlns:mc="http://schemas.openxmlformats.org/markup-compatibility/2006">
          <mc:Choice Requires="x14">
            <control shapeId="1286" r:id="rId264" name="Check Box 262">
              <controlPr defaultSize="0" autoFill="0" autoLine="0" autoPict="0">
                <anchor moveWithCells="1">
                  <from>
                    <xdr:col>17</xdr:col>
                    <xdr:colOff>219075</xdr:colOff>
                    <xdr:row>292</xdr:row>
                    <xdr:rowOff>38100</xdr:rowOff>
                  </from>
                  <to>
                    <xdr:col>17</xdr:col>
                    <xdr:colOff>542925</xdr:colOff>
                    <xdr:row>292</xdr:row>
                    <xdr:rowOff>361950</xdr:rowOff>
                  </to>
                </anchor>
              </controlPr>
            </control>
          </mc:Choice>
        </mc:AlternateContent>
        <mc:AlternateContent xmlns:mc="http://schemas.openxmlformats.org/markup-compatibility/2006">
          <mc:Choice Requires="x14">
            <control shapeId="1287" r:id="rId265" name="Check Box 263">
              <controlPr defaultSize="0" autoFill="0" autoLine="0" autoPict="0">
                <anchor moveWithCells="1">
                  <from>
                    <xdr:col>17</xdr:col>
                    <xdr:colOff>219075</xdr:colOff>
                    <xdr:row>293</xdr:row>
                    <xdr:rowOff>38100</xdr:rowOff>
                  </from>
                  <to>
                    <xdr:col>17</xdr:col>
                    <xdr:colOff>542925</xdr:colOff>
                    <xdr:row>293</xdr:row>
                    <xdr:rowOff>361950</xdr:rowOff>
                  </to>
                </anchor>
              </controlPr>
            </control>
          </mc:Choice>
        </mc:AlternateContent>
        <mc:AlternateContent xmlns:mc="http://schemas.openxmlformats.org/markup-compatibility/2006">
          <mc:Choice Requires="x14">
            <control shapeId="1288" r:id="rId266" name="Check Box 264">
              <controlPr defaultSize="0" autoFill="0" autoLine="0" autoPict="0">
                <anchor moveWithCells="1">
                  <from>
                    <xdr:col>17</xdr:col>
                    <xdr:colOff>219075</xdr:colOff>
                    <xdr:row>294</xdr:row>
                    <xdr:rowOff>38100</xdr:rowOff>
                  </from>
                  <to>
                    <xdr:col>17</xdr:col>
                    <xdr:colOff>542925</xdr:colOff>
                    <xdr:row>294</xdr:row>
                    <xdr:rowOff>361950</xdr:rowOff>
                  </to>
                </anchor>
              </controlPr>
            </control>
          </mc:Choice>
        </mc:AlternateContent>
        <mc:AlternateContent xmlns:mc="http://schemas.openxmlformats.org/markup-compatibility/2006">
          <mc:Choice Requires="x14">
            <control shapeId="1289" r:id="rId267" name="Check Box 265">
              <controlPr defaultSize="0" autoFill="0" autoLine="0" autoPict="0">
                <anchor moveWithCells="1">
                  <from>
                    <xdr:col>17</xdr:col>
                    <xdr:colOff>219075</xdr:colOff>
                    <xdr:row>295</xdr:row>
                    <xdr:rowOff>38100</xdr:rowOff>
                  </from>
                  <to>
                    <xdr:col>17</xdr:col>
                    <xdr:colOff>542925</xdr:colOff>
                    <xdr:row>295</xdr:row>
                    <xdr:rowOff>361950</xdr:rowOff>
                  </to>
                </anchor>
              </controlPr>
            </control>
          </mc:Choice>
        </mc:AlternateContent>
        <mc:AlternateContent xmlns:mc="http://schemas.openxmlformats.org/markup-compatibility/2006">
          <mc:Choice Requires="x14">
            <control shapeId="1290" r:id="rId268" name="Check Box 266">
              <controlPr defaultSize="0" autoFill="0" autoLine="0" autoPict="0">
                <anchor moveWithCells="1">
                  <from>
                    <xdr:col>17</xdr:col>
                    <xdr:colOff>219075</xdr:colOff>
                    <xdr:row>296</xdr:row>
                    <xdr:rowOff>38100</xdr:rowOff>
                  </from>
                  <to>
                    <xdr:col>17</xdr:col>
                    <xdr:colOff>542925</xdr:colOff>
                    <xdr:row>296</xdr:row>
                    <xdr:rowOff>361950</xdr:rowOff>
                  </to>
                </anchor>
              </controlPr>
            </control>
          </mc:Choice>
        </mc:AlternateContent>
        <mc:AlternateContent xmlns:mc="http://schemas.openxmlformats.org/markup-compatibility/2006">
          <mc:Choice Requires="x14">
            <control shapeId="1291" r:id="rId269" name="Check Box 267">
              <controlPr defaultSize="0" autoFill="0" autoLine="0" autoPict="0">
                <anchor moveWithCells="1">
                  <from>
                    <xdr:col>17</xdr:col>
                    <xdr:colOff>219075</xdr:colOff>
                    <xdr:row>297</xdr:row>
                    <xdr:rowOff>38100</xdr:rowOff>
                  </from>
                  <to>
                    <xdr:col>17</xdr:col>
                    <xdr:colOff>542925</xdr:colOff>
                    <xdr:row>297</xdr:row>
                    <xdr:rowOff>361950</xdr:rowOff>
                  </to>
                </anchor>
              </controlPr>
            </control>
          </mc:Choice>
        </mc:AlternateContent>
        <mc:AlternateContent xmlns:mc="http://schemas.openxmlformats.org/markup-compatibility/2006">
          <mc:Choice Requires="x14">
            <control shapeId="1292" r:id="rId270" name="Check Box 268">
              <controlPr defaultSize="0" autoFill="0" autoLine="0" autoPict="0">
                <anchor moveWithCells="1">
                  <from>
                    <xdr:col>17</xdr:col>
                    <xdr:colOff>219075</xdr:colOff>
                    <xdr:row>298</xdr:row>
                    <xdr:rowOff>38100</xdr:rowOff>
                  </from>
                  <to>
                    <xdr:col>17</xdr:col>
                    <xdr:colOff>542925</xdr:colOff>
                    <xdr:row>298</xdr:row>
                    <xdr:rowOff>361950</xdr:rowOff>
                  </to>
                </anchor>
              </controlPr>
            </control>
          </mc:Choice>
        </mc:AlternateContent>
        <mc:AlternateContent xmlns:mc="http://schemas.openxmlformats.org/markup-compatibility/2006">
          <mc:Choice Requires="x14">
            <control shapeId="1293" r:id="rId271" name="Check Box 269">
              <controlPr defaultSize="0" autoFill="0" autoLine="0" autoPict="0">
                <anchor moveWithCells="1">
                  <from>
                    <xdr:col>17</xdr:col>
                    <xdr:colOff>219075</xdr:colOff>
                    <xdr:row>299</xdr:row>
                    <xdr:rowOff>38100</xdr:rowOff>
                  </from>
                  <to>
                    <xdr:col>17</xdr:col>
                    <xdr:colOff>542925</xdr:colOff>
                    <xdr:row>299</xdr:row>
                    <xdr:rowOff>361950</xdr:rowOff>
                  </to>
                </anchor>
              </controlPr>
            </control>
          </mc:Choice>
        </mc:AlternateContent>
        <mc:AlternateContent xmlns:mc="http://schemas.openxmlformats.org/markup-compatibility/2006">
          <mc:Choice Requires="x14">
            <control shapeId="1294" r:id="rId272" name="Check Box 270">
              <controlPr defaultSize="0" autoFill="0" autoLine="0" autoPict="0">
                <anchor moveWithCells="1">
                  <from>
                    <xdr:col>17</xdr:col>
                    <xdr:colOff>219075</xdr:colOff>
                    <xdr:row>300</xdr:row>
                    <xdr:rowOff>38100</xdr:rowOff>
                  </from>
                  <to>
                    <xdr:col>17</xdr:col>
                    <xdr:colOff>542925</xdr:colOff>
                    <xdr:row>300</xdr:row>
                    <xdr:rowOff>361950</xdr:rowOff>
                  </to>
                </anchor>
              </controlPr>
            </control>
          </mc:Choice>
        </mc:AlternateContent>
        <mc:AlternateContent xmlns:mc="http://schemas.openxmlformats.org/markup-compatibility/2006">
          <mc:Choice Requires="x14">
            <control shapeId="1295" r:id="rId273" name="Check Box 271">
              <controlPr defaultSize="0" autoFill="0" autoLine="0" autoPict="0">
                <anchor moveWithCells="1">
                  <from>
                    <xdr:col>17</xdr:col>
                    <xdr:colOff>219075</xdr:colOff>
                    <xdr:row>301</xdr:row>
                    <xdr:rowOff>38100</xdr:rowOff>
                  </from>
                  <to>
                    <xdr:col>17</xdr:col>
                    <xdr:colOff>542925</xdr:colOff>
                    <xdr:row>301</xdr:row>
                    <xdr:rowOff>361950</xdr:rowOff>
                  </to>
                </anchor>
              </controlPr>
            </control>
          </mc:Choice>
        </mc:AlternateContent>
        <mc:AlternateContent xmlns:mc="http://schemas.openxmlformats.org/markup-compatibility/2006">
          <mc:Choice Requires="x14">
            <control shapeId="1296" r:id="rId274" name="Check Box 272">
              <controlPr defaultSize="0" autoFill="0" autoLine="0" autoPict="0">
                <anchor moveWithCells="1">
                  <from>
                    <xdr:col>17</xdr:col>
                    <xdr:colOff>219075</xdr:colOff>
                    <xdr:row>302</xdr:row>
                    <xdr:rowOff>38100</xdr:rowOff>
                  </from>
                  <to>
                    <xdr:col>17</xdr:col>
                    <xdr:colOff>542925</xdr:colOff>
                    <xdr:row>302</xdr:row>
                    <xdr:rowOff>361950</xdr:rowOff>
                  </to>
                </anchor>
              </controlPr>
            </control>
          </mc:Choice>
        </mc:AlternateContent>
        <mc:AlternateContent xmlns:mc="http://schemas.openxmlformats.org/markup-compatibility/2006">
          <mc:Choice Requires="x14">
            <control shapeId="1297" r:id="rId275" name="Check Box 273">
              <controlPr defaultSize="0" autoFill="0" autoLine="0" autoPict="0">
                <anchor moveWithCells="1">
                  <from>
                    <xdr:col>17</xdr:col>
                    <xdr:colOff>219075</xdr:colOff>
                    <xdr:row>303</xdr:row>
                    <xdr:rowOff>38100</xdr:rowOff>
                  </from>
                  <to>
                    <xdr:col>17</xdr:col>
                    <xdr:colOff>542925</xdr:colOff>
                    <xdr:row>303</xdr:row>
                    <xdr:rowOff>361950</xdr:rowOff>
                  </to>
                </anchor>
              </controlPr>
            </control>
          </mc:Choice>
        </mc:AlternateContent>
        <mc:AlternateContent xmlns:mc="http://schemas.openxmlformats.org/markup-compatibility/2006">
          <mc:Choice Requires="x14">
            <control shapeId="1298" r:id="rId276" name="Check Box 274">
              <controlPr defaultSize="0" autoFill="0" autoLine="0" autoPict="0">
                <anchor moveWithCells="1">
                  <from>
                    <xdr:col>17</xdr:col>
                    <xdr:colOff>219075</xdr:colOff>
                    <xdr:row>304</xdr:row>
                    <xdr:rowOff>38100</xdr:rowOff>
                  </from>
                  <to>
                    <xdr:col>17</xdr:col>
                    <xdr:colOff>542925</xdr:colOff>
                    <xdr:row>304</xdr:row>
                    <xdr:rowOff>361950</xdr:rowOff>
                  </to>
                </anchor>
              </controlPr>
            </control>
          </mc:Choice>
        </mc:AlternateContent>
        <mc:AlternateContent xmlns:mc="http://schemas.openxmlformats.org/markup-compatibility/2006">
          <mc:Choice Requires="x14">
            <control shapeId="1299" r:id="rId277" name="Check Box 275">
              <controlPr defaultSize="0" autoFill="0" autoLine="0" autoPict="0">
                <anchor moveWithCells="1">
                  <from>
                    <xdr:col>17</xdr:col>
                    <xdr:colOff>219075</xdr:colOff>
                    <xdr:row>305</xdr:row>
                    <xdr:rowOff>38100</xdr:rowOff>
                  </from>
                  <to>
                    <xdr:col>17</xdr:col>
                    <xdr:colOff>542925</xdr:colOff>
                    <xdr:row>305</xdr:row>
                    <xdr:rowOff>361950</xdr:rowOff>
                  </to>
                </anchor>
              </controlPr>
            </control>
          </mc:Choice>
        </mc:AlternateContent>
        <mc:AlternateContent xmlns:mc="http://schemas.openxmlformats.org/markup-compatibility/2006">
          <mc:Choice Requires="x14">
            <control shapeId="1300" r:id="rId278" name="Check Box 276">
              <controlPr defaultSize="0" autoFill="0" autoLine="0" autoPict="0">
                <anchor moveWithCells="1">
                  <from>
                    <xdr:col>17</xdr:col>
                    <xdr:colOff>219075</xdr:colOff>
                    <xdr:row>306</xdr:row>
                    <xdr:rowOff>38100</xdr:rowOff>
                  </from>
                  <to>
                    <xdr:col>17</xdr:col>
                    <xdr:colOff>542925</xdr:colOff>
                    <xdr:row>306</xdr:row>
                    <xdr:rowOff>361950</xdr:rowOff>
                  </to>
                </anchor>
              </controlPr>
            </control>
          </mc:Choice>
        </mc:AlternateContent>
        <mc:AlternateContent xmlns:mc="http://schemas.openxmlformats.org/markup-compatibility/2006">
          <mc:Choice Requires="x14">
            <control shapeId="1301" r:id="rId279" name="Check Box 277">
              <controlPr defaultSize="0" autoFill="0" autoLine="0" autoPict="0">
                <anchor moveWithCells="1">
                  <from>
                    <xdr:col>17</xdr:col>
                    <xdr:colOff>219075</xdr:colOff>
                    <xdr:row>307</xdr:row>
                    <xdr:rowOff>38100</xdr:rowOff>
                  </from>
                  <to>
                    <xdr:col>17</xdr:col>
                    <xdr:colOff>542925</xdr:colOff>
                    <xdr:row>307</xdr:row>
                    <xdr:rowOff>361950</xdr:rowOff>
                  </to>
                </anchor>
              </controlPr>
            </control>
          </mc:Choice>
        </mc:AlternateContent>
        <mc:AlternateContent xmlns:mc="http://schemas.openxmlformats.org/markup-compatibility/2006">
          <mc:Choice Requires="x14">
            <control shapeId="1302" r:id="rId280" name="Check Box 278">
              <controlPr defaultSize="0" autoFill="0" autoLine="0" autoPict="0">
                <anchor moveWithCells="1">
                  <from>
                    <xdr:col>17</xdr:col>
                    <xdr:colOff>219075</xdr:colOff>
                    <xdr:row>308</xdr:row>
                    <xdr:rowOff>38100</xdr:rowOff>
                  </from>
                  <to>
                    <xdr:col>17</xdr:col>
                    <xdr:colOff>542925</xdr:colOff>
                    <xdr:row>308</xdr:row>
                    <xdr:rowOff>361950</xdr:rowOff>
                  </to>
                </anchor>
              </controlPr>
            </control>
          </mc:Choice>
        </mc:AlternateContent>
        <mc:AlternateContent xmlns:mc="http://schemas.openxmlformats.org/markup-compatibility/2006">
          <mc:Choice Requires="x14">
            <control shapeId="1303" r:id="rId281" name="Check Box 279">
              <controlPr defaultSize="0" autoFill="0" autoLine="0" autoPict="0">
                <anchor moveWithCells="1">
                  <from>
                    <xdr:col>17</xdr:col>
                    <xdr:colOff>219075</xdr:colOff>
                    <xdr:row>309</xdr:row>
                    <xdr:rowOff>38100</xdr:rowOff>
                  </from>
                  <to>
                    <xdr:col>17</xdr:col>
                    <xdr:colOff>542925</xdr:colOff>
                    <xdr:row>309</xdr:row>
                    <xdr:rowOff>361950</xdr:rowOff>
                  </to>
                </anchor>
              </controlPr>
            </control>
          </mc:Choice>
        </mc:AlternateContent>
        <mc:AlternateContent xmlns:mc="http://schemas.openxmlformats.org/markup-compatibility/2006">
          <mc:Choice Requires="x14">
            <control shapeId="1304" r:id="rId282" name="Check Box 280">
              <controlPr defaultSize="0" autoFill="0" autoLine="0" autoPict="0">
                <anchor moveWithCells="1">
                  <from>
                    <xdr:col>17</xdr:col>
                    <xdr:colOff>219075</xdr:colOff>
                    <xdr:row>310</xdr:row>
                    <xdr:rowOff>38100</xdr:rowOff>
                  </from>
                  <to>
                    <xdr:col>17</xdr:col>
                    <xdr:colOff>542925</xdr:colOff>
                    <xdr:row>310</xdr:row>
                    <xdr:rowOff>361950</xdr:rowOff>
                  </to>
                </anchor>
              </controlPr>
            </control>
          </mc:Choice>
        </mc:AlternateContent>
        <mc:AlternateContent xmlns:mc="http://schemas.openxmlformats.org/markup-compatibility/2006">
          <mc:Choice Requires="x14">
            <control shapeId="1305" r:id="rId283" name="Check Box 281">
              <controlPr defaultSize="0" autoFill="0" autoLine="0" autoPict="0">
                <anchor moveWithCells="1">
                  <from>
                    <xdr:col>17</xdr:col>
                    <xdr:colOff>219075</xdr:colOff>
                    <xdr:row>311</xdr:row>
                    <xdr:rowOff>38100</xdr:rowOff>
                  </from>
                  <to>
                    <xdr:col>17</xdr:col>
                    <xdr:colOff>542925</xdr:colOff>
                    <xdr:row>311</xdr:row>
                    <xdr:rowOff>361950</xdr:rowOff>
                  </to>
                </anchor>
              </controlPr>
            </control>
          </mc:Choice>
        </mc:AlternateContent>
        <mc:AlternateContent xmlns:mc="http://schemas.openxmlformats.org/markup-compatibility/2006">
          <mc:Choice Requires="x14">
            <control shapeId="1306" r:id="rId284" name="Check Box 282">
              <controlPr defaultSize="0" autoFill="0" autoLine="0" autoPict="0">
                <anchor moveWithCells="1">
                  <from>
                    <xdr:col>17</xdr:col>
                    <xdr:colOff>219075</xdr:colOff>
                    <xdr:row>312</xdr:row>
                    <xdr:rowOff>38100</xdr:rowOff>
                  </from>
                  <to>
                    <xdr:col>17</xdr:col>
                    <xdr:colOff>542925</xdr:colOff>
                    <xdr:row>312</xdr:row>
                    <xdr:rowOff>361950</xdr:rowOff>
                  </to>
                </anchor>
              </controlPr>
            </control>
          </mc:Choice>
        </mc:AlternateContent>
        <mc:AlternateContent xmlns:mc="http://schemas.openxmlformats.org/markup-compatibility/2006">
          <mc:Choice Requires="x14">
            <control shapeId="1307" r:id="rId285" name="Check Box 283">
              <controlPr defaultSize="0" autoFill="0" autoLine="0" autoPict="0">
                <anchor moveWithCells="1">
                  <from>
                    <xdr:col>17</xdr:col>
                    <xdr:colOff>219075</xdr:colOff>
                    <xdr:row>313</xdr:row>
                    <xdr:rowOff>38100</xdr:rowOff>
                  </from>
                  <to>
                    <xdr:col>17</xdr:col>
                    <xdr:colOff>542925</xdr:colOff>
                    <xdr:row>313</xdr:row>
                    <xdr:rowOff>361950</xdr:rowOff>
                  </to>
                </anchor>
              </controlPr>
            </control>
          </mc:Choice>
        </mc:AlternateContent>
        <mc:AlternateContent xmlns:mc="http://schemas.openxmlformats.org/markup-compatibility/2006">
          <mc:Choice Requires="x14">
            <control shapeId="1308" r:id="rId286" name="Check Box 284">
              <controlPr defaultSize="0" autoFill="0" autoLine="0" autoPict="0">
                <anchor moveWithCells="1">
                  <from>
                    <xdr:col>17</xdr:col>
                    <xdr:colOff>219075</xdr:colOff>
                    <xdr:row>314</xdr:row>
                    <xdr:rowOff>38100</xdr:rowOff>
                  </from>
                  <to>
                    <xdr:col>17</xdr:col>
                    <xdr:colOff>542925</xdr:colOff>
                    <xdr:row>314</xdr:row>
                    <xdr:rowOff>361950</xdr:rowOff>
                  </to>
                </anchor>
              </controlPr>
            </control>
          </mc:Choice>
        </mc:AlternateContent>
        <mc:AlternateContent xmlns:mc="http://schemas.openxmlformats.org/markup-compatibility/2006">
          <mc:Choice Requires="x14">
            <control shapeId="1309" r:id="rId287" name="Check Box 285">
              <controlPr defaultSize="0" autoFill="0" autoLine="0" autoPict="0">
                <anchor moveWithCells="1">
                  <from>
                    <xdr:col>17</xdr:col>
                    <xdr:colOff>219075</xdr:colOff>
                    <xdr:row>33</xdr:row>
                    <xdr:rowOff>38100</xdr:rowOff>
                  </from>
                  <to>
                    <xdr:col>17</xdr:col>
                    <xdr:colOff>542925</xdr:colOff>
                    <xdr:row>33</xdr:row>
                    <xdr:rowOff>361950</xdr:rowOff>
                  </to>
                </anchor>
              </controlPr>
            </control>
          </mc:Choice>
        </mc:AlternateContent>
        <mc:AlternateContent xmlns:mc="http://schemas.openxmlformats.org/markup-compatibility/2006">
          <mc:Choice Requires="x14">
            <control shapeId="1310" r:id="rId288" name="Check Box 286">
              <controlPr defaultSize="0" autoFill="0" autoLine="0" autoPict="0">
                <anchor moveWithCells="1">
                  <from>
                    <xdr:col>17</xdr:col>
                    <xdr:colOff>219075</xdr:colOff>
                    <xdr:row>34</xdr:row>
                    <xdr:rowOff>38100</xdr:rowOff>
                  </from>
                  <to>
                    <xdr:col>17</xdr:col>
                    <xdr:colOff>542925</xdr:colOff>
                    <xdr:row>34</xdr:row>
                    <xdr:rowOff>361950</xdr:rowOff>
                  </to>
                </anchor>
              </controlPr>
            </control>
          </mc:Choice>
        </mc:AlternateContent>
        <mc:AlternateContent xmlns:mc="http://schemas.openxmlformats.org/markup-compatibility/2006">
          <mc:Choice Requires="x14">
            <control shapeId="1311" r:id="rId289" name="Check Box 287">
              <controlPr defaultSize="0" autoFill="0" autoLine="0" autoPict="0">
                <anchor moveWithCells="1">
                  <from>
                    <xdr:col>17</xdr:col>
                    <xdr:colOff>219075</xdr:colOff>
                    <xdr:row>35</xdr:row>
                    <xdr:rowOff>38100</xdr:rowOff>
                  </from>
                  <to>
                    <xdr:col>17</xdr:col>
                    <xdr:colOff>542925</xdr:colOff>
                    <xdr:row>35</xdr:row>
                    <xdr:rowOff>361950</xdr:rowOff>
                  </to>
                </anchor>
              </controlPr>
            </control>
          </mc:Choice>
        </mc:AlternateContent>
        <mc:AlternateContent xmlns:mc="http://schemas.openxmlformats.org/markup-compatibility/2006">
          <mc:Choice Requires="x14">
            <control shapeId="1312" r:id="rId290" name="Check Box 288">
              <controlPr defaultSize="0" autoFill="0" autoLine="0" autoPict="0">
                <anchor moveWithCells="1">
                  <from>
                    <xdr:col>17</xdr:col>
                    <xdr:colOff>219075</xdr:colOff>
                    <xdr:row>36</xdr:row>
                    <xdr:rowOff>38100</xdr:rowOff>
                  </from>
                  <to>
                    <xdr:col>17</xdr:col>
                    <xdr:colOff>542925</xdr:colOff>
                    <xdr:row>36</xdr:row>
                    <xdr:rowOff>361950</xdr:rowOff>
                  </to>
                </anchor>
              </controlPr>
            </control>
          </mc:Choice>
        </mc:AlternateContent>
        <mc:AlternateContent xmlns:mc="http://schemas.openxmlformats.org/markup-compatibility/2006">
          <mc:Choice Requires="x14">
            <control shapeId="1313" r:id="rId291" name="Check Box 289">
              <controlPr defaultSize="0" autoFill="0" autoLine="0" autoPict="0">
                <anchor moveWithCells="1">
                  <from>
                    <xdr:col>17</xdr:col>
                    <xdr:colOff>219075</xdr:colOff>
                    <xdr:row>37</xdr:row>
                    <xdr:rowOff>38100</xdr:rowOff>
                  </from>
                  <to>
                    <xdr:col>17</xdr:col>
                    <xdr:colOff>542925</xdr:colOff>
                    <xdr:row>37</xdr:row>
                    <xdr:rowOff>361950</xdr:rowOff>
                  </to>
                </anchor>
              </controlPr>
            </control>
          </mc:Choice>
        </mc:AlternateContent>
        <mc:AlternateContent xmlns:mc="http://schemas.openxmlformats.org/markup-compatibility/2006">
          <mc:Choice Requires="x14">
            <control shapeId="1314" r:id="rId292" name="Check Box 290">
              <controlPr defaultSize="0" autoFill="0" autoLine="0" autoPict="0">
                <anchor moveWithCells="1">
                  <from>
                    <xdr:col>17</xdr:col>
                    <xdr:colOff>219075</xdr:colOff>
                    <xdr:row>38</xdr:row>
                    <xdr:rowOff>38100</xdr:rowOff>
                  </from>
                  <to>
                    <xdr:col>17</xdr:col>
                    <xdr:colOff>542925</xdr:colOff>
                    <xdr:row>38</xdr:row>
                    <xdr:rowOff>361950</xdr:rowOff>
                  </to>
                </anchor>
              </controlPr>
            </control>
          </mc:Choice>
        </mc:AlternateContent>
        <mc:AlternateContent xmlns:mc="http://schemas.openxmlformats.org/markup-compatibility/2006">
          <mc:Choice Requires="x14">
            <control shapeId="1315" r:id="rId293" name="Check Box 291">
              <controlPr defaultSize="0" autoFill="0" autoLine="0" autoPict="0">
                <anchor moveWithCells="1">
                  <from>
                    <xdr:col>17</xdr:col>
                    <xdr:colOff>219075</xdr:colOff>
                    <xdr:row>39</xdr:row>
                    <xdr:rowOff>38100</xdr:rowOff>
                  </from>
                  <to>
                    <xdr:col>17</xdr:col>
                    <xdr:colOff>542925</xdr:colOff>
                    <xdr:row>39</xdr:row>
                    <xdr:rowOff>361950</xdr:rowOff>
                  </to>
                </anchor>
              </controlPr>
            </control>
          </mc:Choice>
        </mc:AlternateContent>
        <mc:AlternateContent xmlns:mc="http://schemas.openxmlformats.org/markup-compatibility/2006">
          <mc:Choice Requires="x14">
            <control shapeId="1316" r:id="rId294" name="Check Box 292">
              <controlPr defaultSize="0" autoFill="0" autoLine="0" autoPict="0">
                <anchor moveWithCells="1">
                  <from>
                    <xdr:col>17</xdr:col>
                    <xdr:colOff>219075</xdr:colOff>
                    <xdr:row>40</xdr:row>
                    <xdr:rowOff>38100</xdr:rowOff>
                  </from>
                  <to>
                    <xdr:col>17</xdr:col>
                    <xdr:colOff>542925</xdr:colOff>
                    <xdr:row>40</xdr:row>
                    <xdr:rowOff>361950</xdr:rowOff>
                  </to>
                </anchor>
              </controlPr>
            </control>
          </mc:Choice>
        </mc:AlternateContent>
        <mc:AlternateContent xmlns:mc="http://schemas.openxmlformats.org/markup-compatibility/2006">
          <mc:Choice Requires="x14">
            <control shapeId="1317" r:id="rId295" name="Check Box 293">
              <controlPr defaultSize="0" autoFill="0" autoLine="0" autoPict="0">
                <anchor moveWithCells="1">
                  <from>
                    <xdr:col>17</xdr:col>
                    <xdr:colOff>219075</xdr:colOff>
                    <xdr:row>41</xdr:row>
                    <xdr:rowOff>38100</xdr:rowOff>
                  </from>
                  <to>
                    <xdr:col>17</xdr:col>
                    <xdr:colOff>542925</xdr:colOff>
                    <xdr:row>41</xdr:row>
                    <xdr:rowOff>361950</xdr:rowOff>
                  </to>
                </anchor>
              </controlPr>
            </control>
          </mc:Choice>
        </mc:AlternateContent>
        <mc:AlternateContent xmlns:mc="http://schemas.openxmlformats.org/markup-compatibility/2006">
          <mc:Choice Requires="x14">
            <control shapeId="1318" r:id="rId296" name="Check Box 294">
              <controlPr defaultSize="0" autoFill="0" autoLine="0" autoPict="0">
                <anchor moveWithCells="1">
                  <from>
                    <xdr:col>17</xdr:col>
                    <xdr:colOff>219075</xdr:colOff>
                    <xdr:row>42</xdr:row>
                    <xdr:rowOff>38100</xdr:rowOff>
                  </from>
                  <to>
                    <xdr:col>17</xdr:col>
                    <xdr:colOff>542925</xdr:colOff>
                    <xdr:row>42</xdr:row>
                    <xdr:rowOff>361950</xdr:rowOff>
                  </to>
                </anchor>
              </controlPr>
            </control>
          </mc:Choice>
        </mc:AlternateContent>
        <mc:AlternateContent xmlns:mc="http://schemas.openxmlformats.org/markup-compatibility/2006">
          <mc:Choice Requires="x14">
            <control shapeId="1319" r:id="rId297" name="Check Box 295">
              <controlPr defaultSize="0" autoFill="0" autoLine="0" autoPict="0">
                <anchor moveWithCells="1">
                  <from>
                    <xdr:col>17</xdr:col>
                    <xdr:colOff>219075</xdr:colOff>
                    <xdr:row>43</xdr:row>
                    <xdr:rowOff>38100</xdr:rowOff>
                  </from>
                  <to>
                    <xdr:col>17</xdr:col>
                    <xdr:colOff>542925</xdr:colOff>
                    <xdr:row>43</xdr:row>
                    <xdr:rowOff>361950</xdr:rowOff>
                  </to>
                </anchor>
              </controlPr>
            </control>
          </mc:Choice>
        </mc:AlternateContent>
        <mc:AlternateContent xmlns:mc="http://schemas.openxmlformats.org/markup-compatibility/2006">
          <mc:Choice Requires="x14">
            <control shapeId="1320" r:id="rId298" name="Check Box 296">
              <controlPr defaultSize="0" autoFill="0" autoLine="0" autoPict="0">
                <anchor moveWithCells="1">
                  <from>
                    <xdr:col>17</xdr:col>
                    <xdr:colOff>219075</xdr:colOff>
                    <xdr:row>44</xdr:row>
                    <xdr:rowOff>38100</xdr:rowOff>
                  </from>
                  <to>
                    <xdr:col>17</xdr:col>
                    <xdr:colOff>542925</xdr:colOff>
                    <xdr:row>44</xdr:row>
                    <xdr:rowOff>361950</xdr:rowOff>
                  </to>
                </anchor>
              </controlPr>
            </control>
          </mc:Choice>
        </mc:AlternateContent>
        <mc:AlternateContent xmlns:mc="http://schemas.openxmlformats.org/markup-compatibility/2006">
          <mc:Choice Requires="x14">
            <control shapeId="1321" r:id="rId299" name="Check Box 297">
              <controlPr defaultSize="0" autoFill="0" autoLine="0" autoPict="0">
                <anchor moveWithCells="1">
                  <from>
                    <xdr:col>17</xdr:col>
                    <xdr:colOff>219075</xdr:colOff>
                    <xdr:row>45</xdr:row>
                    <xdr:rowOff>38100</xdr:rowOff>
                  </from>
                  <to>
                    <xdr:col>17</xdr:col>
                    <xdr:colOff>542925</xdr:colOff>
                    <xdr:row>45</xdr:row>
                    <xdr:rowOff>361950</xdr:rowOff>
                  </to>
                </anchor>
              </controlPr>
            </control>
          </mc:Choice>
        </mc:AlternateContent>
        <mc:AlternateContent xmlns:mc="http://schemas.openxmlformats.org/markup-compatibility/2006">
          <mc:Choice Requires="x14">
            <control shapeId="1322" r:id="rId300" name="Check Box 298">
              <controlPr defaultSize="0" autoFill="0" autoLine="0" autoPict="0">
                <anchor moveWithCells="1">
                  <from>
                    <xdr:col>17</xdr:col>
                    <xdr:colOff>219075</xdr:colOff>
                    <xdr:row>46</xdr:row>
                    <xdr:rowOff>38100</xdr:rowOff>
                  </from>
                  <to>
                    <xdr:col>17</xdr:col>
                    <xdr:colOff>542925</xdr:colOff>
                    <xdr:row>46</xdr:row>
                    <xdr:rowOff>361950</xdr:rowOff>
                  </to>
                </anchor>
              </controlPr>
            </control>
          </mc:Choice>
        </mc:AlternateContent>
        <mc:AlternateContent xmlns:mc="http://schemas.openxmlformats.org/markup-compatibility/2006">
          <mc:Choice Requires="x14">
            <control shapeId="1323" r:id="rId301" name="Check Box 299">
              <controlPr defaultSize="0" autoFill="0" autoLine="0" autoPict="0">
                <anchor moveWithCells="1">
                  <from>
                    <xdr:col>17</xdr:col>
                    <xdr:colOff>219075</xdr:colOff>
                    <xdr:row>47</xdr:row>
                    <xdr:rowOff>38100</xdr:rowOff>
                  </from>
                  <to>
                    <xdr:col>17</xdr:col>
                    <xdr:colOff>542925</xdr:colOff>
                    <xdr:row>47</xdr:row>
                    <xdr:rowOff>361950</xdr:rowOff>
                  </to>
                </anchor>
              </controlPr>
            </control>
          </mc:Choice>
        </mc:AlternateContent>
        <mc:AlternateContent xmlns:mc="http://schemas.openxmlformats.org/markup-compatibility/2006">
          <mc:Choice Requires="x14">
            <control shapeId="1324" r:id="rId302" name="Check Box 300">
              <controlPr defaultSize="0" autoFill="0" autoLine="0" autoPict="0">
                <anchor moveWithCells="1">
                  <from>
                    <xdr:col>17</xdr:col>
                    <xdr:colOff>219075</xdr:colOff>
                    <xdr:row>48</xdr:row>
                    <xdr:rowOff>38100</xdr:rowOff>
                  </from>
                  <to>
                    <xdr:col>17</xdr:col>
                    <xdr:colOff>542925</xdr:colOff>
                    <xdr:row>48</xdr:row>
                    <xdr:rowOff>361950</xdr:rowOff>
                  </to>
                </anchor>
              </controlPr>
            </control>
          </mc:Choice>
        </mc:AlternateContent>
        <mc:AlternateContent xmlns:mc="http://schemas.openxmlformats.org/markup-compatibility/2006">
          <mc:Choice Requires="x14">
            <control shapeId="1325" r:id="rId303" name="Check Box 301">
              <controlPr defaultSize="0" autoFill="0" autoLine="0" autoPict="0">
                <anchor moveWithCells="1">
                  <from>
                    <xdr:col>17</xdr:col>
                    <xdr:colOff>219075</xdr:colOff>
                    <xdr:row>49</xdr:row>
                    <xdr:rowOff>38100</xdr:rowOff>
                  </from>
                  <to>
                    <xdr:col>17</xdr:col>
                    <xdr:colOff>542925</xdr:colOff>
                    <xdr:row>49</xdr:row>
                    <xdr:rowOff>361950</xdr:rowOff>
                  </to>
                </anchor>
              </controlPr>
            </control>
          </mc:Choice>
        </mc:AlternateContent>
        <mc:AlternateContent xmlns:mc="http://schemas.openxmlformats.org/markup-compatibility/2006">
          <mc:Choice Requires="x14">
            <control shapeId="1326" r:id="rId304" name="Check Box 302">
              <controlPr defaultSize="0" autoFill="0" autoLine="0" autoPict="0">
                <anchor moveWithCells="1">
                  <from>
                    <xdr:col>17</xdr:col>
                    <xdr:colOff>219075</xdr:colOff>
                    <xdr:row>50</xdr:row>
                    <xdr:rowOff>38100</xdr:rowOff>
                  </from>
                  <to>
                    <xdr:col>17</xdr:col>
                    <xdr:colOff>542925</xdr:colOff>
                    <xdr:row>50</xdr:row>
                    <xdr:rowOff>361950</xdr:rowOff>
                  </to>
                </anchor>
              </controlPr>
            </control>
          </mc:Choice>
        </mc:AlternateContent>
        <mc:AlternateContent xmlns:mc="http://schemas.openxmlformats.org/markup-compatibility/2006">
          <mc:Choice Requires="x14">
            <control shapeId="1327" r:id="rId305" name="Check Box 303">
              <controlPr defaultSize="0" autoFill="0" autoLine="0" autoPict="0">
                <anchor moveWithCells="1">
                  <from>
                    <xdr:col>17</xdr:col>
                    <xdr:colOff>219075</xdr:colOff>
                    <xdr:row>51</xdr:row>
                    <xdr:rowOff>38100</xdr:rowOff>
                  </from>
                  <to>
                    <xdr:col>17</xdr:col>
                    <xdr:colOff>542925</xdr:colOff>
                    <xdr:row>51</xdr:row>
                    <xdr:rowOff>361950</xdr:rowOff>
                  </to>
                </anchor>
              </controlPr>
            </control>
          </mc:Choice>
        </mc:AlternateContent>
        <mc:AlternateContent xmlns:mc="http://schemas.openxmlformats.org/markup-compatibility/2006">
          <mc:Choice Requires="x14">
            <control shapeId="1328" r:id="rId306" name="Check Box 304">
              <controlPr defaultSize="0" autoFill="0" autoLine="0" autoPict="0">
                <anchor moveWithCells="1">
                  <from>
                    <xdr:col>17</xdr:col>
                    <xdr:colOff>219075</xdr:colOff>
                    <xdr:row>52</xdr:row>
                    <xdr:rowOff>38100</xdr:rowOff>
                  </from>
                  <to>
                    <xdr:col>17</xdr:col>
                    <xdr:colOff>542925</xdr:colOff>
                    <xdr:row>52</xdr:row>
                    <xdr:rowOff>361950</xdr:rowOff>
                  </to>
                </anchor>
              </controlPr>
            </control>
          </mc:Choice>
        </mc:AlternateContent>
        <mc:AlternateContent xmlns:mc="http://schemas.openxmlformats.org/markup-compatibility/2006">
          <mc:Choice Requires="x14">
            <control shapeId="1329" r:id="rId307" name="Check Box 305">
              <controlPr defaultSize="0" autoFill="0" autoLine="0" autoPict="0">
                <anchor moveWithCells="1">
                  <from>
                    <xdr:col>17</xdr:col>
                    <xdr:colOff>219075</xdr:colOff>
                    <xdr:row>53</xdr:row>
                    <xdr:rowOff>38100</xdr:rowOff>
                  </from>
                  <to>
                    <xdr:col>17</xdr:col>
                    <xdr:colOff>542925</xdr:colOff>
                    <xdr:row>53</xdr:row>
                    <xdr:rowOff>361950</xdr:rowOff>
                  </to>
                </anchor>
              </controlPr>
            </control>
          </mc:Choice>
        </mc:AlternateContent>
        <mc:AlternateContent xmlns:mc="http://schemas.openxmlformats.org/markup-compatibility/2006">
          <mc:Choice Requires="x14">
            <control shapeId="1330" r:id="rId308" name="Check Box 306">
              <controlPr defaultSize="0" autoFill="0" autoLine="0" autoPict="0">
                <anchor moveWithCells="1">
                  <from>
                    <xdr:col>17</xdr:col>
                    <xdr:colOff>219075</xdr:colOff>
                    <xdr:row>54</xdr:row>
                    <xdr:rowOff>38100</xdr:rowOff>
                  </from>
                  <to>
                    <xdr:col>17</xdr:col>
                    <xdr:colOff>542925</xdr:colOff>
                    <xdr:row>54</xdr:row>
                    <xdr:rowOff>361950</xdr:rowOff>
                  </to>
                </anchor>
              </controlPr>
            </control>
          </mc:Choice>
        </mc:AlternateContent>
        <mc:AlternateContent xmlns:mc="http://schemas.openxmlformats.org/markup-compatibility/2006">
          <mc:Choice Requires="x14">
            <control shapeId="1331" r:id="rId309" name="Check Box 307">
              <controlPr defaultSize="0" autoFill="0" autoLine="0" autoPict="0">
                <anchor moveWithCells="1">
                  <from>
                    <xdr:col>17</xdr:col>
                    <xdr:colOff>219075</xdr:colOff>
                    <xdr:row>55</xdr:row>
                    <xdr:rowOff>38100</xdr:rowOff>
                  </from>
                  <to>
                    <xdr:col>17</xdr:col>
                    <xdr:colOff>542925</xdr:colOff>
                    <xdr:row>55</xdr:row>
                    <xdr:rowOff>361950</xdr:rowOff>
                  </to>
                </anchor>
              </controlPr>
            </control>
          </mc:Choice>
        </mc:AlternateContent>
        <mc:AlternateContent xmlns:mc="http://schemas.openxmlformats.org/markup-compatibility/2006">
          <mc:Choice Requires="x14">
            <control shapeId="1332" r:id="rId310" name="Check Box 308">
              <controlPr defaultSize="0" autoFill="0" autoLine="0" autoPict="0">
                <anchor moveWithCells="1">
                  <from>
                    <xdr:col>17</xdr:col>
                    <xdr:colOff>219075</xdr:colOff>
                    <xdr:row>56</xdr:row>
                    <xdr:rowOff>38100</xdr:rowOff>
                  </from>
                  <to>
                    <xdr:col>17</xdr:col>
                    <xdr:colOff>542925</xdr:colOff>
                    <xdr:row>56</xdr:row>
                    <xdr:rowOff>361950</xdr:rowOff>
                  </to>
                </anchor>
              </controlPr>
            </control>
          </mc:Choice>
        </mc:AlternateContent>
        <mc:AlternateContent xmlns:mc="http://schemas.openxmlformats.org/markup-compatibility/2006">
          <mc:Choice Requires="x14">
            <control shapeId="1333" r:id="rId311" name="Check Box 309">
              <controlPr defaultSize="0" autoFill="0" autoLine="0" autoPict="0">
                <anchor moveWithCells="1">
                  <from>
                    <xdr:col>17</xdr:col>
                    <xdr:colOff>219075</xdr:colOff>
                    <xdr:row>57</xdr:row>
                    <xdr:rowOff>38100</xdr:rowOff>
                  </from>
                  <to>
                    <xdr:col>17</xdr:col>
                    <xdr:colOff>542925</xdr:colOff>
                    <xdr:row>57</xdr:row>
                    <xdr:rowOff>361950</xdr:rowOff>
                  </to>
                </anchor>
              </controlPr>
            </control>
          </mc:Choice>
        </mc:AlternateContent>
        <mc:AlternateContent xmlns:mc="http://schemas.openxmlformats.org/markup-compatibility/2006">
          <mc:Choice Requires="x14">
            <control shapeId="1334" r:id="rId312" name="Check Box 310">
              <controlPr defaultSize="0" autoFill="0" autoLine="0" autoPict="0">
                <anchor moveWithCells="1">
                  <from>
                    <xdr:col>17</xdr:col>
                    <xdr:colOff>219075</xdr:colOff>
                    <xdr:row>58</xdr:row>
                    <xdr:rowOff>38100</xdr:rowOff>
                  </from>
                  <to>
                    <xdr:col>17</xdr:col>
                    <xdr:colOff>542925</xdr:colOff>
                    <xdr:row>58</xdr:row>
                    <xdr:rowOff>361950</xdr:rowOff>
                  </to>
                </anchor>
              </controlPr>
            </control>
          </mc:Choice>
        </mc:AlternateContent>
        <mc:AlternateContent xmlns:mc="http://schemas.openxmlformats.org/markup-compatibility/2006">
          <mc:Choice Requires="x14">
            <control shapeId="1335" r:id="rId313" name="Check Box 311">
              <controlPr defaultSize="0" autoFill="0" autoLine="0" autoPict="0">
                <anchor moveWithCells="1">
                  <from>
                    <xdr:col>17</xdr:col>
                    <xdr:colOff>219075</xdr:colOff>
                    <xdr:row>59</xdr:row>
                    <xdr:rowOff>38100</xdr:rowOff>
                  </from>
                  <to>
                    <xdr:col>17</xdr:col>
                    <xdr:colOff>542925</xdr:colOff>
                    <xdr:row>59</xdr:row>
                    <xdr:rowOff>361950</xdr:rowOff>
                  </to>
                </anchor>
              </controlPr>
            </control>
          </mc:Choice>
        </mc:AlternateContent>
        <mc:AlternateContent xmlns:mc="http://schemas.openxmlformats.org/markup-compatibility/2006">
          <mc:Choice Requires="x14">
            <control shapeId="1336" r:id="rId314" name="Check Box 312">
              <controlPr defaultSize="0" autoFill="0" autoLine="0" autoPict="0">
                <anchor moveWithCells="1">
                  <from>
                    <xdr:col>17</xdr:col>
                    <xdr:colOff>219075</xdr:colOff>
                    <xdr:row>60</xdr:row>
                    <xdr:rowOff>38100</xdr:rowOff>
                  </from>
                  <to>
                    <xdr:col>17</xdr:col>
                    <xdr:colOff>542925</xdr:colOff>
                    <xdr:row>60</xdr:row>
                    <xdr:rowOff>361950</xdr:rowOff>
                  </to>
                </anchor>
              </controlPr>
            </control>
          </mc:Choice>
        </mc:AlternateContent>
        <mc:AlternateContent xmlns:mc="http://schemas.openxmlformats.org/markup-compatibility/2006">
          <mc:Choice Requires="x14">
            <control shapeId="1337" r:id="rId315" name="Check Box 313">
              <controlPr defaultSize="0" autoFill="0" autoLine="0" autoPict="0">
                <anchor moveWithCells="1">
                  <from>
                    <xdr:col>17</xdr:col>
                    <xdr:colOff>219075</xdr:colOff>
                    <xdr:row>61</xdr:row>
                    <xdr:rowOff>38100</xdr:rowOff>
                  </from>
                  <to>
                    <xdr:col>17</xdr:col>
                    <xdr:colOff>542925</xdr:colOff>
                    <xdr:row>61</xdr:row>
                    <xdr:rowOff>361950</xdr:rowOff>
                  </to>
                </anchor>
              </controlPr>
            </control>
          </mc:Choice>
        </mc:AlternateContent>
        <mc:AlternateContent xmlns:mc="http://schemas.openxmlformats.org/markup-compatibility/2006">
          <mc:Choice Requires="x14">
            <control shapeId="1338" r:id="rId316" name="Check Box 314">
              <controlPr defaultSize="0" autoFill="0" autoLine="0" autoPict="0">
                <anchor moveWithCells="1">
                  <from>
                    <xdr:col>17</xdr:col>
                    <xdr:colOff>219075</xdr:colOff>
                    <xdr:row>62</xdr:row>
                    <xdr:rowOff>38100</xdr:rowOff>
                  </from>
                  <to>
                    <xdr:col>17</xdr:col>
                    <xdr:colOff>542925</xdr:colOff>
                    <xdr:row>62</xdr:row>
                    <xdr:rowOff>361950</xdr:rowOff>
                  </to>
                </anchor>
              </controlPr>
            </control>
          </mc:Choice>
        </mc:AlternateContent>
        <mc:AlternateContent xmlns:mc="http://schemas.openxmlformats.org/markup-compatibility/2006">
          <mc:Choice Requires="x14">
            <control shapeId="1339" r:id="rId317" name="Check Box 315">
              <controlPr defaultSize="0" autoFill="0" autoLine="0" autoPict="0">
                <anchor moveWithCells="1">
                  <from>
                    <xdr:col>17</xdr:col>
                    <xdr:colOff>219075</xdr:colOff>
                    <xdr:row>63</xdr:row>
                    <xdr:rowOff>38100</xdr:rowOff>
                  </from>
                  <to>
                    <xdr:col>17</xdr:col>
                    <xdr:colOff>542925</xdr:colOff>
                    <xdr:row>63</xdr:row>
                    <xdr:rowOff>361950</xdr:rowOff>
                  </to>
                </anchor>
              </controlPr>
            </control>
          </mc:Choice>
        </mc:AlternateContent>
        <mc:AlternateContent xmlns:mc="http://schemas.openxmlformats.org/markup-compatibility/2006">
          <mc:Choice Requires="x14">
            <control shapeId="1340" r:id="rId318" name="Check Box 316">
              <controlPr defaultSize="0" autoFill="0" autoLine="0" autoPict="0">
                <anchor moveWithCells="1">
                  <from>
                    <xdr:col>17</xdr:col>
                    <xdr:colOff>219075</xdr:colOff>
                    <xdr:row>64</xdr:row>
                    <xdr:rowOff>38100</xdr:rowOff>
                  </from>
                  <to>
                    <xdr:col>17</xdr:col>
                    <xdr:colOff>542925</xdr:colOff>
                    <xdr:row>64</xdr:row>
                    <xdr:rowOff>361950</xdr:rowOff>
                  </to>
                </anchor>
              </controlPr>
            </control>
          </mc:Choice>
        </mc:AlternateContent>
        <mc:AlternateContent xmlns:mc="http://schemas.openxmlformats.org/markup-compatibility/2006">
          <mc:Choice Requires="x14">
            <control shapeId="1341" r:id="rId319" name="Check Box 317">
              <controlPr defaultSize="0" autoFill="0" autoLine="0" autoPict="0">
                <anchor moveWithCells="1">
                  <from>
                    <xdr:col>17</xdr:col>
                    <xdr:colOff>219075</xdr:colOff>
                    <xdr:row>65</xdr:row>
                    <xdr:rowOff>38100</xdr:rowOff>
                  </from>
                  <to>
                    <xdr:col>17</xdr:col>
                    <xdr:colOff>542925</xdr:colOff>
                    <xdr:row>65</xdr:row>
                    <xdr:rowOff>361950</xdr:rowOff>
                  </to>
                </anchor>
              </controlPr>
            </control>
          </mc:Choice>
        </mc:AlternateContent>
        <mc:AlternateContent xmlns:mc="http://schemas.openxmlformats.org/markup-compatibility/2006">
          <mc:Choice Requires="x14">
            <control shapeId="1342" r:id="rId320" name="Check Box 318">
              <controlPr defaultSize="0" autoFill="0" autoLine="0" autoPict="0">
                <anchor moveWithCells="1">
                  <from>
                    <xdr:col>17</xdr:col>
                    <xdr:colOff>219075</xdr:colOff>
                    <xdr:row>66</xdr:row>
                    <xdr:rowOff>38100</xdr:rowOff>
                  </from>
                  <to>
                    <xdr:col>17</xdr:col>
                    <xdr:colOff>542925</xdr:colOff>
                    <xdr:row>66</xdr:row>
                    <xdr:rowOff>361950</xdr:rowOff>
                  </to>
                </anchor>
              </controlPr>
            </control>
          </mc:Choice>
        </mc:AlternateContent>
        <mc:AlternateContent xmlns:mc="http://schemas.openxmlformats.org/markup-compatibility/2006">
          <mc:Choice Requires="x14">
            <control shapeId="1343" r:id="rId321" name="Check Box 319">
              <controlPr defaultSize="0" autoFill="0" autoLine="0" autoPict="0">
                <anchor moveWithCells="1">
                  <from>
                    <xdr:col>17</xdr:col>
                    <xdr:colOff>219075</xdr:colOff>
                    <xdr:row>67</xdr:row>
                    <xdr:rowOff>38100</xdr:rowOff>
                  </from>
                  <to>
                    <xdr:col>17</xdr:col>
                    <xdr:colOff>542925</xdr:colOff>
                    <xdr:row>67</xdr:row>
                    <xdr:rowOff>361950</xdr:rowOff>
                  </to>
                </anchor>
              </controlPr>
            </control>
          </mc:Choice>
        </mc:AlternateContent>
        <mc:AlternateContent xmlns:mc="http://schemas.openxmlformats.org/markup-compatibility/2006">
          <mc:Choice Requires="x14">
            <control shapeId="1344" r:id="rId322" name="Check Box 320">
              <controlPr defaultSize="0" autoFill="0" autoLine="0" autoPict="0">
                <anchor moveWithCells="1">
                  <from>
                    <xdr:col>17</xdr:col>
                    <xdr:colOff>219075</xdr:colOff>
                    <xdr:row>68</xdr:row>
                    <xdr:rowOff>38100</xdr:rowOff>
                  </from>
                  <to>
                    <xdr:col>17</xdr:col>
                    <xdr:colOff>542925</xdr:colOff>
                    <xdr:row>68</xdr:row>
                    <xdr:rowOff>361950</xdr:rowOff>
                  </to>
                </anchor>
              </controlPr>
            </control>
          </mc:Choice>
        </mc:AlternateContent>
        <mc:AlternateContent xmlns:mc="http://schemas.openxmlformats.org/markup-compatibility/2006">
          <mc:Choice Requires="x14">
            <control shapeId="1345" r:id="rId323" name="Check Box 321">
              <controlPr defaultSize="0" autoFill="0" autoLine="0" autoPict="0">
                <anchor moveWithCells="1">
                  <from>
                    <xdr:col>17</xdr:col>
                    <xdr:colOff>219075</xdr:colOff>
                    <xdr:row>69</xdr:row>
                    <xdr:rowOff>38100</xdr:rowOff>
                  </from>
                  <to>
                    <xdr:col>17</xdr:col>
                    <xdr:colOff>542925</xdr:colOff>
                    <xdr:row>69</xdr:row>
                    <xdr:rowOff>361950</xdr:rowOff>
                  </to>
                </anchor>
              </controlPr>
            </control>
          </mc:Choice>
        </mc:AlternateContent>
        <mc:AlternateContent xmlns:mc="http://schemas.openxmlformats.org/markup-compatibility/2006">
          <mc:Choice Requires="x14">
            <control shapeId="1346" r:id="rId324" name="Check Box 322">
              <controlPr defaultSize="0" autoFill="0" autoLine="0" autoPict="0">
                <anchor moveWithCells="1">
                  <from>
                    <xdr:col>17</xdr:col>
                    <xdr:colOff>219075</xdr:colOff>
                    <xdr:row>70</xdr:row>
                    <xdr:rowOff>38100</xdr:rowOff>
                  </from>
                  <to>
                    <xdr:col>17</xdr:col>
                    <xdr:colOff>542925</xdr:colOff>
                    <xdr:row>70</xdr:row>
                    <xdr:rowOff>361950</xdr:rowOff>
                  </to>
                </anchor>
              </controlPr>
            </control>
          </mc:Choice>
        </mc:AlternateContent>
        <mc:AlternateContent xmlns:mc="http://schemas.openxmlformats.org/markup-compatibility/2006">
          <mc:Choice Requires="x14">
            <control shapeId="1347" r:id="rId325" name="Check Box 323">
              <controlPr defaultSize="0" autoFill="0" autoLine="0" autoPict="0">
                <anchor moveWithCells="1">
                  <from>
                    <xdr:col>17</xdr:col>
                    <xdr:colOff>219075</xdr:colOff>
                    <xdr:row>71</xdr:row>
                    <xdr:rowOff>38100</xdr:rowOff>
                  </from>
                  <to>
                    <xdr:col>17</xdr:col>
                    <xdr:colOff>542925</xdr:colOff>
                    <xdr:row>71</xdr:row>
                    <xdr:rowOff>361950</xdr:rowOff>
                  </to>
                </anchor>
              </controlPr>
            </control>
          </mc:Choice>
        </mc:AlternateContent>
        <mc:AlternateContent xmlns:mc="http://schemas.openxmlformats.org/markup-compatibility/2006">
          <mc:Choice Requires="x14">
            <control shapeId="1348" r:id="rId326" name="Check Box 324">
              <controlPr defaultSize="0" autoFill="0" autoLine="0" autoPict="0">
                <anchor moveWithCells="1">
                  <from>
                    <xdr:col>17</xdr:col>
                    <xdr:colOff>219075</xdr:colOff>
                    <xdr:row>72</xdr:row>
                    <xdr:rowOff>38100</xdr:rowOff>
                  </from>
                  <to>
                    <xdr:col>17</xdr:col>
                    <xdr:colOff>542925</xdr:colOff>
                    <xdr:row>72</xdr:row>
                    <xdr:rowOff>361950</xdr:rowOff>
                  </to>
                </anchor>
              </controlPr>
            </control>
          </mc:Choice>
        </mc:AlternateContent>
        <mc:AlternateContent xmlns:mc="http://schemas.openxmlformats.org/markup-compatibility/2006">
          <mc:Choice Requires="x14">
            <control shapeId="1349" r:id="rId327" name="Check Box 325">
              <controlPr defaultSize="0" autoFill="0" autoLine="0" autoPict="0">
                <anchor moveWithCells="1">
                  <from>
                    <xdr:col>17</xdr:col>
                    <xdr:colOff>219075</xdr:colOff>
                    <xdr:row>73</xdr:row>
                    <xdr:rowOff>38100</xdr:rowOff>
                  </from>
                  <to>
                    <xdr:col>17</xdr:col>
                    <xdr:colOff>542925</xdr:colOff>
                    <xdr:row>73</xdr:row>
                    <xdr:rowOff>361950</xdr:rowOff>
                  </to>
                </anchor>
              </controlPr>
            </control>
          </mc:Choice>
        </mc:AlternateContent>
        <mc:AlternateContent xmlns:mc="http://schemas.openxmlformats.org/markup-compatibility/2006">
          <mc:Choice Requires="x14">
            <control shapeId="1350" r:id="rId328" name="Check Box 326">
              <controlPr defaultSize="0" autoFill="0" autoLine="0" autoPict="0">
                <anchor moveWithCells="1">
                  <from>
                    <xdr:col>17</xdr:col>
                    <xdr:colOff>219075</xdr:colOff>
                    <xdr:row>74</xdr:row>
                    <xdr:rowOff>38100</xdr:rowOff>
                  </from>
                  <to>
                    <xdr:col>17</xdr:col>
                    <xdr:colOff>542925</xdr:colOff>
                    <xdr:row>74</xdr:row>
                    <xdr:rowOff>361950</xdr:rowOff>
                  </to>
                </anchor>
              </controlPr>
            </control>
          </mc:Choice>
        </mc:AlternateContent>
        <mc:AlternateContent xmlns:mc="http://schemas.openxmlformats.org/markup-compatibility/2006">
          <mc:Choice Requires="x14">
            <control shapeId="1351" r:id="rId329" name="Check Box 327">
              <controlPr defaultSize="0" autoFill="0" autoLine="0" autoPict="0">
                <anchor moveWithCells="1">
                  <from>
                    <xdr:col>17</xdr:col>
                    <xdr:colOff>219075</xdr:colOff>
                    <xdr:row>75</xdr:row>
                    <xdr:rowOff>38100</xdr:rowOff>
                  </from>
                  <to>
                    <xdr:col>17</xdr:col>
                    <xdr:colOff>542925</xdr:colOff>
                    <xdr:row>75</xdr:row>
                    <xdr:rowOff>361950</xdr:rowOff>
                  </to>
                </anchor>
              </controlPr>
            </control>
          </mc:Choice>
        </mc:AlternateContent>
        <mc:AlternateContent xmlns:mc="http://schemas.openxmlformats.org/markup-compatibility/2006">
          <mc:Choice Requires="x14">
            <control shapeId="1352" r:id="rId330" name="Check Box 328">
              <controlPr defaultSize="0" autoFill="0" autoLine="0" autoPict="0">
                <anchor moveWithCells="1">
                  <from>
                    <xdr:col>17</xdr:col>
                    <xdr:colOff>219075</xdr:colOff>
                    <xdr:row>76</xdr:row>
                    <xdr:rowOff>38100</xdr:rowOff>
                  </from>
                  <to>
                    <xdr:col>17</xdr:col>
                    <xdr:colOff>542925</xdr:colOff>
                    <xdr:row>76</xdr:row>
                    <xdr:rowOff>361950</xdr:rowOff>
                  </to>
                </anchor>
              </controlPr>
            </control>
          </mc:Choice>
        </mc:AlternateContent>
        <mc:AlternateContent xmlns:mc="http://schemas.openxmlformats.org/markup-compatibility/2006">
          <mc:Choice Requires="x14">
            <control shapeId="1353" r:id="rId331" name="Check Box 329">
              <controlPr defaultSize="0" autoFill="0" autoLine="0" autoPict="0">
                <anchor moveWithCells="1">
                  <from>
                    <xdr:col>17</xdr:col>
                    <xdr:colOff>219075</xdr:colOff>
                    <xdr:row>77</xdr:row>
                    <xdr:rowOff>38100</xdr:rowOff>
                  </from>
                  <to>
                    <xdr:col>17</xdr:col>
                    <xdr:colOff>542925</xdr:colOff>
                    <xdr:row>77</xdr:row>
                    <xdr:rowOff>361950</xdr:rowOff>
                  </to>
                </anchor>
              </controlPr>
            </control>
          </mc:Choice>
        </mc:AlternateContent>
        <mc:AlternateContent xmlns:mc="http://schemas.openxmlformats.org/markup-compatibility/2006">
          <mc:Choice Requires="x14">
            <control shapeId="1354" r:id="rId332" name="Check Box 330">
              <controlPr defaultSize="0" autoFill="0" autoLine="0" autoPict="0">
                <anchor moveWithCells="1">
                  <from>
                    <xdr:col>17</xdr:col>
                    <xdr:colOff>219075</xdr:colOff>
                    <xdr:row>78</xdr:row>
                    <xdr:rowOff>38100</xdr:rowOff>
                  </from>
                  <to>
                    <xdr:col>17</xdr:col>
                    <xdr:colOff>542925</xdr:colOff>
                    <xdr:row>78</xdr:row>
                    <xdr:rowOff>361950</xdr:rowOff>
                  </to>
                </anchor>
              </controlPr>
            </control>
          </mc:Choice>
        </mc:AlternateContent>
        <mc:AlternateContent xmlns:mc="http://schemas.openxmlformats.org/markup-compatibility/2006">
          <mc:Choice Requires="x14">
            <control shapeId="1355" r:id="rId333" name="Check Box 331">
              <controlPr defaultSize="0" autoFill="0" autoLine="0" autoPict="0">
                <anchor moveWithCells="1">
                  <from>
                    <xdr:col>17</xdr:col>
                    <xdr:colOff>219075</xdr:colOff>
                    <xdr:row>79</xdr:row>
                    <xdr:rowOff>38100</xdr:rowOff>
                  </from>
                  <to>
                    <xdr:col>17</xdr:col>
                    <xdr:colOff>542925</xdr:colOff>
                    <xdr:row>79</xdr:row>
                    <xdr:rowOff>361950</xdr:rowOff>
                  </to>
                </anchor>
              </controlPr>
            </control>
          </mc:Choice>
        </mc:AlternateContent>
        <mc:AlternateContent xmlns:mc="http://schemas.openxmlformats.org/markup-compatibility/2006">
          <mc:Choice Requires="x14">
            <control shapeId="1356" r:id="rId334" name="Check Box 332">
              <controlPr defaultSize="0" autoFill="0" autoLine="0" autoPict="0">
                <anchor moveWithCells="1">
                  <from>
                    <xdr:col>17</xdr:col>
                    <xdr:colOff>219075</xdr:colOff>
                    <xdr:row>80</xdr:row>
                    <xdr:rowOff>38100</xdr:rowOff>
                  </from>
                  <to>
                    <xdr:col>17</xdr:col>
                    <xdr:colOff>542925</xdr:colOff>
                    <xdr:row>80</xdr:row>
                    <xdr:rowOff>361950</xdr:rowOff>
                  </to>
                </anchor>
              </controlPr>
            </control>
          </mc:Choice>
        </mc:AlternateContent>
        <mc:AlternateContent xmlns:mc="http://schemas.openxmlformats.org/markup-compatibility/2006">
          <mc:Choice Requires="x14">
            <control shapeId="1357" r:id="rId335" name="Check Box 333">
              <controlPr defaultSize="0" autoFill="0" autoLine="0" autoPict="0">
                <anchor moveWithCells="1">
                  <from>
                    <xdr:col>17</xdr:col>
                    <xdr:colOff>219075</xdr:colOff>
                    <xdr:row>81</xdr:row>
                    <xdr:rowOff>38100</xdr:rowOff>
                  </from>
                  <to>
                    <xdr:col>17</xdr:col>
                    <xdr:colOff>542925</xdr:colOff>
                    <xdr:row>81</xdr:row>
                    <xdr:rowOff>361950</xdr:rowOff>
                  </to>
                </anchor>
              </controlPr>
            </control>
          </mc:Choice>
        </mc:AlternateContent>
        <mc:AlternateContent xmlns:mc="http://schemas.openxmlformats.org/markup-compatibility/2006">
          <mc:Choice Requires="x14">
            <control shapeId="1358" r:id="rId336" name="Check Box 334">
              <controlPr defaultSize="0" autoFill="0" autoLine="0" autoPict="0">
                <anchor moveWithCells="1">
                  <from>
                    <xdr:col>17</xdr:col>
                    <xdr:colOff>219075</xdr:colOff>
                    <xdr:row>82</xdr:row>
                    <xdr:rowOff>38100</xdr:rowOff>
                  </from>
                  <to>
                    <xdr:col>17</xdr:col>
                    <xdr:colOff>542925</xdr:colOff>
                    <xdr:row>82</xdr:row>
                    <xdr:rowOff>361950</xdr:rowOff>
                  </to>
                </anchor>
              </controlPr>
            </control>
          </mc:Choice>
        </mc:AlternateContent>
        <mc:AlternateContent xmlns:mc="http://schemas.openxmlformats.org/markup-compatibility/2006">
          <mc:Choice Requires="x14">
            <control shapeId="1359" r:id="rId337" name="Check Box 335">
              <controlPr defaultSize="0" autoFill="0" autoLine="0" autoPict="0">
                <anchor moveWithCells="1">
                  <from>
                    <xdr:col>17</xdr:col>
                    <xdr:colOff>219075</xdr:colOff>
                    <xdr:row>83</xdr:row>
                    <xdr:rowOff>38100</xdr:rowOff>
                  </from>
                  <to>
                    <xdr:col>17</xdr:col>
                    <xdr:colOff>542925</xdr:colOff>
                    <xdr:row>83</xdr:row>
                    <xdr:rowOff>361950</xdr:rowOff>
                  </to>
                </anchor>
              </controlPr>
            </control>
          </mc:Choice>
        </mc:AlternateContent>
        <mc:AlternateContent xmlns:mc="http://schemas.openxmlformats.org/markup-compatibility/2006">
          <mc:Choice Requires="x14">
            <control shapeId="1360" r:id="rId338" name="Check Box 336">
              <controlPr defaultSize="0" autoFill="0" autoLine="0" autoPict="0">
                <anchor moveWithCells="1">
                  <from>
                    <xdr:col>17</xdr:col>
                    <xdr:colOff>219075</xdr:colOff>
                    <xdr:row>84</xdr:row>
                    <xdr:rowOff>38100</xdr:rowOff>
                  </from>
                  <to>
                    <xdr:col>17</xdr:col>
                    <xdr:colOff>542925</xdr:colOff>
                    <xdr:row>84</xdr:row>
                    <xdr:rowOff>361950</xdr:rowOff>
                  </to>
                </anchor>
              </controlPr>
            </control>
          </mc:Choice>
        </mc:AlternateContent>
        <mc:AlternateContent xmlns:mc="http://schemas.openxmlformats.org/markup-compatibility/2006">
          <mc:Choice Requires="x14">
            <control shapeId="1361" r:id="rId339" name="Check Box 337">
              <controlPr defaultSize="0" autoFill="0" autoLine="0" autoPict="0">
                <anchor moveWithCells="1">
                  <from>
                    <xdr:col>17</xdr:col>
                    <xdr:colOff>219075</xdr:colOff>
                    <xdr:row>85</xdr:row>
                    <xdr:rowOff>38100</xdr:rowOff>
                  </from>
                  <to>
                    <xdr:col>17</xdr:col>
                    <xdr:colOff>542925</xdr:colOff>
                    <xdr:row>85</xdr:row>
                    <xdr:rowOff>361950</xdr:rowOff>
                  </to>
                </anchor>
              </controlPr>
            </control>
          </mc:Choice>
        </mc:AlternateContent>
        <mc:AlternateContent xmlns:mc="http://schemas.openxmlformats.org/markup-compatibility/2006">
          <mc:Choice Requires="x14">
            <control shapeId="1362" r:id="rId340" name="Check Box 338">
              <controlPr defaultSize="0" autoFill="0" autoLine="0" autoPict="0">
                <anchor moveWithCells="1">
                  <from>
                    <xdr:col>17</xdr:col>
                    <xdr:colOff>219075</xdr:colOff>
                    <xdr:row>86</xdr:row>
                    <xdr:rowOff>38100</xdr:rowOff>
                  </from>
                  <to>
                    <xdr:col>17</xdr:col>
                    <xdr:colOff>542925</xdr:colOff>
                    <xdr:row>86</xdr:row>
                    <xdr:rowOff>361950</xdr:rowOff>
                  </to>
                </anchor>
              </controlPr>
            </control>
          </mc:Choice>
        </mc:AlternateContent>
        <mc:AlternateContent xmlns:mc="http://schemas.openxmlformats.org/markup-compatibility/2006">
          <mc:Choice Requires="x14">
            <control shapeId="1363" r:id="rId341" name="Check Box 339">
              <controlPr defaultSize="0" autoFill="0" autoLine="0" autoPict="0">
                <anchor moveWithCells="1">
                  <from>
                    <xdr:col>17</xdr:col>
                    <xdr:colOff>219075</xdr:colOff>
                    <xdr:row>87</xdr:row>
                    <xdr:rowOff>38100</xdr:rowOff>
                  </from>
                  <to>
                    <xdr:col>17</xdr:col>
                    <xdr:colOff>542925</xdr:colOff>
                    <xdr:row>87</xdr:row>
                    <xdr:rowOff>361950</xdr:rowOff>
                  </to>
                </anchor>
              </controlPr>
            </control>
          </mc:Choice>
        </mc:AlternateContent>
        <mc:AlternateContent xmlns:mc="http://schemas.openxmlformats.org/markup-compatibility/2006">
          <mc:Choice Requires="x14">
            <control shapeId="1364" r:id="rId342" name="Check Box 340">
              <controlPr defaultSize="0" autoFill="0" autoLine="0" autoPict="0">
                <anchor moveWithCells="1">
                  <from>
                    <xdr:col>17</xdr:col>
                    <xdr:colOff>219075</xdr:colOff>
                    <xdr:row>88</xdr:row>
                    <xdr:rowOff>38100</xdr:rowOff>
                  </from>
                  <to>
                    <xdr:col>17</xdr:col>
                    <xdr:colOff>542925</xdr:colOff>
                    <xdr:row>88</xdr:row>
                    <xdr:rowOff>361950</xdr:rowOff>
                  </to>
                </anchor>
              </controlPr>
            </control>
          </mc:Choice>
        </mc:AlternateContent>
        <mc:AlternateContent xmlns:mc="http://schemas.openxmlformats.org/markup-compatibility/2006">
          <mc:Choice Requires="x14">
            <control shapeId="1365" r:id="rId343" name="Check Box 341">
              <controlPr defaultSize="0" autoFill="0" autoLine="0" autoPict="0">
                <anchor moveWithCells="1">
                  <from>
                    <xdr:col>17</xdr:col>
                    <xdr:colOff>219075</xdr:colOff>
                    <xdr:row>89</xdr:row>
                    <xdr:rowOff>38100</xdr:rowOff>
                  </from>
                  <to>
                    <xdr:col>17</xdr:col>
                    <xdr:colOff>542925</xdr:colOff>
                    <xdr:row>89</xdr:row>
                    <xdr:rowOff>361950</xdr:rowOff>
                  </to>
                </anchor>
              </controlPr>
            </control>
          </mc:Choice>
        </mc:AlternateContent>
        <mc:AlternateContent xmlns:mc="http://schemas.openxmlformats.org/markup-compatibility/2006">
          <mc:Choice Requires="x14">
            <control shapeId="1366" r:id="rId344" name="Check Box 342">
              <controlPr defaultSize="0" autoFill="0" autoLine="0" autoPict="0">
                <anchor moveWithCells="1">
                  <from>
                    <xdr:col>17</xdr:col>
                    <xdr:colOff>219075</xdr:colOff>
                    <xdr:row>90</xdr:row>
                    <xdr:rowOff>38100</xdr:rowOff>
                  </from>
                  <to>
                    <xdr:col>17</xdr:col>
                    <xdr:colOff>542925</xdr:colOff>
                    <xdr:row>90</xdr:row>
                    <xdr:rowOff>361950</xdr:rowOff>
                  </to>
                </anchor>
              </controlPr>
            </control>
          </mc:Choice>
        </mc:AlternateContent>
        <mc:AlternateContent xmlns:mc="http://schemas.openxmlformats.org/markup-compatibility/2006">
          <mc:Choice Requires="x14">
            <control shapeId="1367" r:id="rId345" name="Check Box 343">
              <controlPr defaultSize="0" autoFill="0" autoLine="0" autoPict="0">
                <anchor moveWithCells="1">
                  <from>
                    <xdr:col>17</xdr:col>
                    <xdr:colOff>219075</xdr:colOff>
                    <xdr:row>91</xdr:row>
                    <xdr:rowOff>38100</xdr:rowOff>
                  </from>
                  <to>
                    <xdr:col>17</xdr:col>
                    <xdr:colOff>542925</xdr:colOff>
                    <xdr:row>91</xdr:row>
                    <xdr:rowOff>361950</xdr:rowOff>
                  </to>
                </anchor>
              </controlPr>
            </control>
          </mc:Choice>
        </mc:AlternateContent>
        <mc:AlternateContent xmlns:mc="http://schemas.openxmlformats.org/markup-compatibility/2006">
          <mc:Choice Requires="x14">
            <control shapeId="1368" r:id="rId346" name="Check Box 344">
              <controlPr defaultSize="0" autoFill="0" autoLine="0" autoPict="0">
                <anchor moveWithCells="1">
                  <from>
                    <xdr:col>17</xdr:col>
                    <xdr:colOff>219075</xdr:colOff>
                    <xdr:row>92</xdr:row>
                    <xdr:rowOff>38100</xdr:rowOff>
                  </from>
                  <to>
                    <xdr:col>17</xdr:col>
                    <xdr:colOff>542925</xdr:colOff>
                    <xdr:row>92</xdr:row>
                    <xdr:rowOff>361950</xdr:rowOff>
                  </to>
                </anchor>
              </controlPr>
            </control>
          </mc:Choice>
        </mc:AlternateContent>
        <mc:AlternateContent xmlns:mc="http://schemas.openxmlformats.org/markup-compatibility/2006">
          <mc:Choice Requires="x14">
            <control shapeId="1369" r:id="rId347" name="Check Box 345">
              <controlPr defaultSize="0" autoFill="0" autoLine="0" autoPict="0">
                <anchor moveWithCells="1">
                  <from>
                    <xdr:col>17</xdr:col>
                    <xdr:colOff>219075</xdr:colOff>
                    <xdr:row>93</xdr:row>
                    <xdr:rowOff>38100</xdr:rowOff>
                  </from>
                  <to>
                    <xdr:col>17</xdr:col>
                    <xdr:colOff>542925</xdr:colOff>
                    <xdr:row>93</xdr:row>
                    <xdr:rowOff>361950</xdr:rowOff>
                  </to>
                </anchor>
              </controlPr>
            </control>
          </mc:Choice>
        </mc:AlternateContent>
        <mc:AlternateContent xmlns:mc="http://schemas.openxmlformats.org/markup-compatibility/2006">
          <mc:Choice Requires="x14">
            <control shapeId="1370" r:id="rId348" name="Check Box 346">
              <controlPr defaultSize="0" autoFill="0" autoLine="0" autoPict="0">
                <anchor moveWithCells="1">
                  <from>
                    <xdr:col>17</xdr:col>
                    <xdr:colOff>219075</xdr:colOff>
                    <xdr:row>94</xdr:row>
                    <xdr:rowOff>38100</xdr:rowOff>
                  </from>
                  <to>
                    <xdr:col>17</xdr:col>
                    <xdr:colOff>542925</xdr:colOff>
                    <xdr:row>94</xdr:row>
                    <xdr:rowOff>361950</xdr:rowOff>
                  </to>
                </anchor>
              </controlPr>
            </control>
          </mc:Choice>
        </mc:AlternateContent>
        <mc:AlternateContent xmlns:mc="http://schemas.openxmlformats.org/markup-compatibility/2006">
          <mc:Choice Requires="x14">
            <control shapeId="1371" r:id="rId349" name="Check Box 347">
              <controlPr defaultSize="0" autoFill="0" autoLine="0" autoPict="0">
                <anchor moveWithCells="1">
                  <from>
                    <xdr:col>17</xdr:col>
                    <xdr:colOff>219075</xdr:colOff>
                    <xdr:row>95</xdr:row>
                    <xdr:rowOff>38100</xdr:rowOff>
                  </from>
                  <to>
                    <xdr:col>17</xdr:col>
                    <xdr:colOff>542925</xdr:colOff>
                    <xdr:row>95</xdr:row>
                    <xdr:rowOff>361950</xdr:rowOff>
                  </to>
                </anchor>
              </controlPr>
            </control>
          </mc:Choice>
        </mc:AlternateContent>
        <mc:AlternateContent xmlns:mc="http://schemas.openxmlformats.org/markup-compatibility/2006">
          <mc:Choice Requires="x14">
            <control shapeId="1372" r:id="rId350" name="Check Box 348">
              <controlPr defaultSize="0" autoFill="0" autoLine="0" autoPict="0">
                <anchor moveWithCells="1">
                  <from>
                    <xdr:col>17</xdr:col>
                    <xdr:colOff>219075</xdr:colOff>
                    <xdr:row>96</xdr:row>
                    <xdr:rowOff>38100</xdr:rowOff>
                  </from>
                  <to>
                    <xdr:col>17</xdr:col>
                    <xdr:colOff>542925</xdr:colOff>
                    <xdr:row>96</xdr:row>
                    <xdr:rowOff>361950</xdr:rowOff>
                  </to>
                </anchor>
              </controlPr>
            </control>
          </mc:Choice>
        </mc:AlternateContent>
        <mc:AlternateContent xmlns:mc="http://schemas.openxmlformats.org/markup-compatibility/2006">
          <mc:Choice Requires="x14">
            <control shapeId="1373" r:id="rId351" name="Check Box 349">
              <controlPr defaultSize="0" autoFill="0" autoLine="0" autoPict="0">
                <anchor moveWithCells="1">
                  <from>
                    <xdr:col>17</xdr:col>
                    <xdr:colOff>219075</xdr:colOff>
                    <xdr:row>97</xdr:row>
                    <xdr:rowOff>38100</xdr:rowOff>
                  </from>
                  <to>
                    <xdr:col>17</xdr:col>
                    <xdr:colOff>542925</xdr:colOff>
                    <xdr:row>97</xdr:row>
                    <xdr:rowOff>361950</xdr:rowOff>
                  </to>
                </anchor>
              </controlPr>
            </control>
          </mc:Choice>
        </mc:AlternateContent>
        <mc:AlternateContent xmlns:mc="http://schemas.openxmlformats.org/markup-compatibility/2006">
          <mc:Choice Requires="x14">
            <control shapeId="1374" r:id="rId352" name="Check Box 350">
              <controlPr defaultSize="0" autoFill="0" autoLine="0" autoPict="0">
                <anchor moveWithCells="1">
                  <from>
                    <xdr:col>17</xdr:col>
                    <xdr:colOff>219075</xdr:colOff>
                    <xdr:row>98</xdr:row>
                    <xdr:rowOff>38100</xdr:rowOff>
                  </from>
                  <to>
                    <xdr:col>17</xdr:col>
                    <xdr:colOff>542925</xdr:colOff>
                    <xdr:row>98</xdr:row>
                    <xdr:rowOff>361950</xdr:rowOff>
                  </to>
                </anchor>
              </controlPr>
            </control>
          </mc:Choice>
        </mc:AlternateContent>
        <mc:AlternateContent xmlns:mc="http://schemas.openxmlformats.org/markup-compatibility/2006">
          <mc:Choice Requires="x14">
            <control shapeId="1375" r:id="rId353" name="Check Box 351">
              <controlPr defaultSize="0" autoFill="0" autoLine="0" autoPict="0">
                <anchor moveWithCells="1">
                  <from>
                    <xdr:col>17</xdr:col>
                    <xdr:colOff>219075</xdr:colOff>
                    <xdr:row>99</xdr:row>
                    <xdr:rowOff>38100</xdr:rowOff>
                  </from>
                  <to>
                    <xdr:col>17</xdr:col>
                    <xdr:colOff>542925</xdr:colOff>
                    <xdr:row>99</xdr:row>
                    <xdr:rowOff>361950</xdr:rowOff>
                  </to>
                </anchor>
              </controlPr>
            </control>
          </mc:Choice>
        </mc:AlternateContent>
        <mc:AlternateContent xmlns:mc="http://schemas.openxmlformats.org/markup-compatibility/2006">
          <mc:Choice Requires="x14">
            <control shapeId="1376" r:id="rId354" name="Check Box 352">
              <controlPr defaultSize="0" autoFill="0" autoLine="0" autoPict="0">
                <anchor moveWithCells="1">
                  <from>
                    <xdr:col>17</xdr:col>
                    <xdr:colOff>219075</xdr:colOff>
                    <xdr:row>100</xdr:row>
                    <xdr:rowOff>38100</xdr:rowOff>
                  </from>
                  <to>
                    <xdr:col>17</xdr:col>
                    <xdr:colOff>542925</xdr:colOff>
                    <xdr:row>100</xdr:row>
                    <xdr:rowOff>361950</xdr:rowOff>
                  </to>
                </anchor>
              </controlPr>
            </control>
          </mc:Choice>
        </mc:AlternateContent>
        <mc:AlternateContent xmlns:mc="http://schemas.openxmlformats.org/markup-compatibility/2006">
          <mc:Choice Requires="x14">
            <control shapeId="1377" r:id="rId355" name="Check Box 353">
              <controlPr defaultSize="0" autoFill="0" autoLine="0" autoPict="0">
                <anchor moveWithCells="1">
                  <from>
                    <xdr:col>17</xdr:col>
                    <xdr:colOff>219075</xdr:colOff>
                    <xdr:row>101</xdr:row>
                    <xdr:rowOff>38100</xdr:rowOff>
                  </from>
                  <to>
                    <xdr:col>17</xdr:col>
                    <xdr:colOff>542925</xdr:colOff>
                    <xdr:row>101</xdr:row>
                    <xdr:rowOff>361950</xdr:rowOff>
                  </to>
                </anchor>
              </controlPr>
            </control>
          </mc:Choice>
        </mc:AlternateContent>
        <mc:AlternateContent xmlns:mc="http://schemas.openxmlformats.org/markup-compatibility/2006">
          <mc:Choice Requires="x14">
            <control shapeId="1378" r:id="rId356" name="Check Box 354">
              <controlPr defaultSize="0" autoFill="0" autoLine="0" autoPict="0">
                <anchor moveWithCells="1">
                  <from>
                    <xdr:col>17</xdr:col>
                    <xdr:colOff>219075</xdr:colOff>
                    <xdr:row>102</xdr:row>
                    <xdr:rowOff>38100</xdr:rowOff>
                  </from>
                  <to>
                    <xdr:col>17</xdr:col>
                    <xdr:colOff>542925</xdr:colOff>
                    <xdr:row>102</xdr:row>
                    <xdr:rowOff>361950</xdr:rowOff>
                  </to>
                </anchor>
              </controlPr>
            </control>
          </mc:Choice>
        </mc:AlternateContent>
        <mc:AlternateContent xmlns:mc="http://schemas.openxmlformats.org/markup-compatibility/2006">
          <mc:Choice Requires="x14">
            <control shapeId="1379" r:id="rId357" name="Check Box 355">
              <controlPr defaultSize="0" autoFill="0" autoLine="0" autoPict="0">
                <anchor moveWithCells="1">
                  <from>
                    <xdr:col>17</xdr:col>
                    <xdr:colOff>219075</xdr:colOff>
                    <xdr:row>103</xdr:row>
                    <xdr:rowOff>38100</xdr:rowOff>
                  </from>
                  <to>
                    <xdr:col>17</xdr:col>
                    <xdr:colOff>542925</xdr:colOff>
                    <xdr:row>103</xdr:row>
                    <xdr:rowOff>361950</xdr:rowOff>
                  </to>
                </anchor>
              </controlPr>
            </control>
          </mc:Choice>
        </mc:AlternateContent>
        <mc:AlternateContent xmlns:mc="http://schemas.openxmlformats.org/markup-compatibility/2006">
          <mc:Choice Requires="x14">
            <control shapeId="1380" r:id="rId358" name="Check Box 356">
              <controlPr defaultSize="0" autoFill="0" autoLine="0" autoPict="0">
                <anchor moveWithCells="1">
                  <from>
                    <xdr:col>17</xdr:col>
                    <xdr:colOff>219075</xdr:colOff>
                    <xdr:row>104</xdr:row>
                    <xdr:rowOff>38100</xdr:rowOff>
                  </from>
                  <to>
                    <xdr:col>17</xdr:col>
                    <xdr:colOff>542925</xdr:colOff>
                    <xdr:row>104</xdr:row>
                    <xdr:rowOff>361950</xdr:rowOff>
                  </to>
                </anchor>
              </controlPr>
            </control>
          </mc:Choice>
        </mc:AlternateContent>
        <mc:AlternateContent xmlns:mc="http://schemas.openxmlformats.org/markup-compatibility/2006">
          <mc:Choice Requires="x14">
            <control shapeId="1381" r:id="rId359" name="Check Box 357">
              <controlPr defaultSize="0" autoFill="0" autoLine="0" autoPict="0">
                <anchor moveWithCells="1">
                  <from>
                    <xdr:col>17</xdr:col>
                    <xdr:colOff>219075</xdr:colOff>
                    <xdr:row>105</xdr:row>
                    <xdr:rowOff>38100</xdr:rowOff>
                  </from>
                  <to>
                    <xdr:col>17</xdr:col>
                    <xdr:colOff>542925</xdr:colOff>
                    <xdr:row>105</xdr:row>
                    <xdr:rowOff>361950</xdr:rowOff>
                  </to>
                </anchor>
              </controlPr>
            </control>
          </mc:Choice>
        </mc:AlternateContent>
        <mc:AlternateContent xmlns:mc="http://schemas.openxmlformats.org/markup-compatibility/2006">
          <mc:Choice Requires="x14">
            <control shapeId="1382" r:id="rId360" name="Check Box 358">
              <controlPr defaultSize="0" autoFill="0" autoLine="0" autoPict="0">
                <anchor moveWithCells="1">
                  <from>
                    <xdr:col>17</xdr:col>
                    <xdr:colOff>219075</xdr:colOff>
                    <xdr:row>106</xdr:row>
                    <xdr:rowOff>38100</xdr:rowOff>
                  </from>
                  <to>
                    <xdr:col>17</xdr:col>
                    <xdr:colOff>542925</xdr:colOff>
                    <xdr:row>106</xdr:row>
                    <xdr:rowOff>361950</xdr:rowOff>
                  </to>
                </anchor>
              </controlPr>
            </control>
          </mc:Choice>
        </mc:AlternateContent>
        <mc:AlternateContent xmlns:mc="http://schemas.openxmlformats.org/markup-compatibility/2006">
          <mc:Choice Requires="x14">
            <control shapeId="1383" r:id="rId361" name="Check Box 359">
              <controlPr defaultSize="0" autoFill="0" autoLine="0" autoPict="0">
                <anchor moveWithCells="1">
                  <from>
                    <xdr:col>17</xdr:col>
                    <xdr:colOff>219075</xdr:colOff>
                    <xdr:row>107</xdr:row>
                    <xdr:rowOff>38100</xdr:rowOff>
                  </from>
                  <to>
                    <xdr:col>17</xdr:col>
                    <xdr:colOff>542925</xdr:colOff>
                    <xdr:row>107</xdr:row>
                    <xdr:rowOff>361950</xdr:rowOff>
                  </to>
                </anchor>
              </controlPr>
            </control>
          </mc:Choice>
        </mc:AlternateContent>
        <mc:AlternateContent xmlns:mc="http://schemas.openxmlformats.org/markup-compatibility/2006">
          <mc:Choice Requires="x14">
            <control shapeId="1384" r:id="rId362" name="Check Box 360">
              <controlPr defaultSize="0" autoFill="0" autoLine="0" autoPict="0">
                <anchor moveWithCells="1">
                  <from>
                    <xdr:col>17</xdr:col>
                    <xdr:colOff>219075</xdr:colOff>
                    <xdr:row>108</xdr:row>
                    <xdr:rowOff>38100</xdr:rowOff>
                  </from>
                  <to>
                    <xdr:col>17</xdr:col>
                    <xdr:colOff>542925</xdr:colOff>
                    <xdr:row>108</xdr:row>
                    <xdr:rowOff>361950</xdr:rowOff>
                  </to>
                </anchor>
              </controlPr>
            </control>
          </mc:Choice>
        </mc:AlternateContent>
        <mc:AlternateContent xmlns:mc="http://schemas.openxmlformats.org/markup-compatibility/2006">
          <mc:Choice Requires="x14">
            <control shapeId="1385" r:id="rId363" name="Check Box 361">
              <controlPr defaultSize="0" autoFill="0" autoLine="0" autoPict="0">
                <anchor moveWithCells="1">
                  <from>
                    <xdr:col>17</xdr:col>
                    <xdr:colOff>219075</xdr:colOff>
                    <xdr:row>109</xdr:row>
                    <xdr:rowOff>38100</xdr:rowOff>
                  </from>
                  <to>
                    <xdr:col>17</xdr:col>
                    <xdr:colOff>542925</xdr:colOff>
                    <xdr:row>109</xdr:row>
                    <xdr:rowOff>361950</xdr:rowOff>
                  </to>
                </anchor>
              </controlPr>
            </control>
          </mc:Choice>
        </mc:AlternateContent>
        <mc:AlternateContent xmlns:mc="http://schemas.openxmlformats.org/markup-compatibility/2006">
          <mc:Choice Requires="x14">
            <control shapeId="1386" r:id="rId364" name="Check Box 362">
              <controlPr defaultSize="0" autoFill="0" autoLine="0" autoPict="0">
                <anchor moveWithCells="1">
                  <from>
                    <xdr:col>17</xdr:col>
                    <xdr:colOff>219075</xdr:colOff>
                    <xdr:row>110</xdr:row>
                    <xdr:rowOff>38100</xdr:rowOff>
                  </from>
                  <to>
                    <xdr:col>17</xdr:col>
                    <xdr:colOff>542925</xdr:colOff>
                    <xdr:row>110</xdr:row>
                    <xdr:rowOff>361950</xdr:rowOff>
                  </to>
                </anchor>
              </controlPr>
            </control>
          </mc:Choice>
        </mc:AlternateContent>
        <mc:AlternateContent xmlns:mc="http://schemas.openxmlformats.org/markup-compatibility/2006">
          <mc:Choice Requires="x14">
            <control shapeId="1387" r:id="rId365" name="Check Box 363">
              <controlPr defaultSize="0" autoFill="0" autoLine="0" autoPict="0">
                <anchor moveWithCells="1">
                  <from>
                    <xdr:col>17</xdr:col>
                    <xdr:colOff>219075</xdr:colOff>
                    <xdr:row>111</xdr:row>
                    <xdr:rowOff>38100</xdr:rowOff>
                  </from>
                  <to>
                    <xdr:col>17</xdr:col>
                    <xdr:colOff>542925</xdr:colOff>
                    <xdr:row>111</xdr:row>
                    <xdr:rowOff>361950</xdr:rowOff>
                  </to>
                </anchor>
              </controlPr>
            </control>
          </mc:Choice>
        </mc:AlternateContent>
        <mc:AlternateContent xmlns:mc="http://schemas.openxmlformats.org/markup-compatibility/2006">
          <mc:Choice Requires="x14">
            <control shapeId="1388" r:id="rId366" name="Check Box 364">
              <controlPr defaultSize="0" autoFill="0" autoLine="0" autoPict="0">
                <anchor moveWithCells="1">
                  <from>
                    <xdr:col>17</xdr:col>
                    <xdr:colOff>219075</xdr:colOff>
                    <xdr:row>112</xdr:row>
                    <xdr:rowOff>38100</xdr:rowOff>
                  </from>
                  <to>
                    <xdr:col>17</xdr:col>
                    <xdr:colOff>542925</xdr:colOff>
                    <xdr:row>112</xdr:row>
                    <xdr:rowOff>361950</xdr:rowOff>
                  </to>
                </anchor>
              </controlPr>
            </control>
          </mc:Choice>
        </mc:AlternateContent>
        <mc:AlternateContent xmlns:mc="http://schemas.openxmlformats.org/markup-compatibility/2006">
          <mc:Choice Requires="x14">
            <control shapeId="1389" r:id="rId367" name="Check Box 365">
              <controlPr defaultSize="0" autoFill="0" autoLine="0" autoPict="0">
                <anchor moveWithCells="1">
                  <from>
                    <xdr:col>17</xdr:col>
                    <xdr:colOff>219075</xdr:colOff>
                    <xdr:row>113</xdr:row>
                    <xdr:rowOff>38100</xdr:rowOff>
                  </from>
                  <to>
                    <xdr:col>17</xdr:col>
                    <xdr:colOff>542925</xdr:colOff>
                    <xdr:row>113</xdr:row>
                    <xdr:rowOff>361950</xdr:rowOff>
                  </to>
                </anchor>
              </controlPr>
            </control>
          </mc:Choice>
        </mc:AlternateContent>
        <mc:AlternateContent xmlns:mc="http://schemas.openxmlformats.org/markup-compatibility/2006">
          <mc:Choice Requires="x14">
            <control shapeId="1390" r:id="rId368" name="Check Box 366">
              <controlPr defaultSize="0" autoFill="0" autoLine="0" autoPict="0">
                <anchor moveWithCells="1">
                  <from>
                    <xdr:col>17</xdr:col>
                    <xdr:colOff>219075</xdr:colOff>
                    <xdr:row>114</xdr:row>
                    <xdr:rowOff>38100</xdr:rowOff>
                  </from>
                  <to>
                    <xdr:col>17</xdr:col>
                    <xdr:colOff>542925</xdr:colOff>
                    <xdr:row>114</xdr:row>
                    <xdr:rowOff>361950</xdr:rowOff>
                  </to>
                </anchor>
              </controlPr>
            </control>
          </mc:Choice>
        </mc:AlternateContent>
        <mc:AlternateContent xmlns:mc="http://schemas.openxmlformats.org/markup-compatibility/2006">
          <mc:Choice Requires="x14">
            <control shapeId="1391" r:id="rId369" name="Check Box 367">
              <controlPr defaultSize="0" autoFill="0" autoLine="0" autoPict="0">
                <anchor moveWithCells="1">
                  <from>
                    <xdr:col>17</xdr:col>
                    <xdr:colOff>219075</xdr:colOff>
                    <xdr:row>115</xdr:row>
                    <xdr:rowOff>38100</xdr:rowOff>
                  </from>
                  <to>
                    <xdr:col>17</xdr:col>
                    <xdr:colOff>542925</xdr:colOff>
                    <xdr:row>115</xdr:row>
                    <xdr:rowOff>361950</xdr:rowOff>
                  </to>
                </anchor>
              </controlPr>
            </control>
          </mc:Choice>
        </mc:AlternateContent>
        <mc:AlternateContent xmlns:mc="http://schemas.openxmlformats.org/markup-compatibility/2006">
          <mc:Choice Requires="x14">
            <control shapeId="1392" r:id="rId370" name="Check Box 368">
              <controlPr defaultSize="0" autoFill="0" autoLine="0" autoPict="0">
                <anchor moveWithCells="1">
                  <from>
                    <xdr:col>17</xdr:col>
                    <xdr:colOff>219075</xdr:colOff>
                    <xdr:row>116</xdr:row>
                    <xdr:rowOff>38100</xdr:rowOff>
                  </from>
                  <to>
                    <xdr:col>17</xdr:col>
                    <xdr:colOff>542925</xdr:colOff>
                    <xdr:row>116</xdr:row>
                    <xdr:rowOff>361950</xdr:rowOff>
                  </to>
                </anchor>
              </controlPr>
            </control>
          </mc:Choice>
        </mc:AlternateContent>
        <mc:AlternateContent xmlns:mc="http://schemas.openxmlformats.org/markup-compatibility/2006">
          <mc:Choice Requires="x14">
            <control shapeId="1393" r:id="rId371" name="Check Box 369">
              <controlPr defaultSize="0" autoFill="0" autoLine="0" autoPict="0">
                <anchor moveWithCells="1">
                  <from>
                    <xdr:col>17</xdr:col>
                    <xdr:colOff>219075</xdr:colOff>
                    <xdr:row>117</xdr:row>
                    <xdr:rowOff>38100</xdr:rowOff>
                  </from>
                  <to>
                    <xdr:col>17</xdr:col>
                    <xdr:colOff>542925</xdr:colOff>
                    <xdr:row>117</xdr:row>
                    <xdr:rowOff>361950</xdr:rowOff>
                  </to>
                </anchor>
              </controlPr>
            </control>
          </mc:Choice>
        </mc:AlternateContent>
        <mc:AlternateContent xmlns:mc="http://schemas.openxmlformats.org/markup-compatibility/2006">
          <mc:Choice Requires="x14">
            <control shapeId="1394" r:id="rId372" name="Check Box 370">
              <controlPr defaultSize="0" autoFill="0" autoLine="0" autoPict="0">
                <anchor moveWithCells="1">
                  <from>
                    <xdr:col>17</xdr:col>
                    <xdr:colOff>219075</xdr:colOff>
                    <xdr:row>118</xdr:row>
                    <xdr:rowOff>38100</xdr:rowOff>
                  </from>
                  <to>
                    <xdr:col>17</xdr:col>
                    <xdr:colOff>542925</xdr:colOff>
                    <xdr:row>118</xdr:row>
                    <xdr:rowOff>361950</xdr:rowOff>
                  </to>
                </anchor>
              </controlPr>
            </control>
          </mc:Choice>
        </mc:AlternateContent>
        <mc:AlternateContent xmlns:mc="http://schemas.openxmlformats.org/markup-compatibility/2006">
          <mc:Choice Requires="x14">
            <control shapeId="1395" r:id="rId373" name="Check Box 371">
              <controlPr defaultSize="0" autoFill="0" autoLine="0" autoPict="0">
                <anchor moveWithCells="1">
                  <from>
                    <xdr:col>17</xdr:col>
                    <xdr:colOff>219075</xdr:colOff>
                    <xdr:row>119</xdr:row>
                    <xdr:rowOff>38100</xdr:rowOff>
                  </from>
                  <to>
                    <xdr:col>17</xdr:col>
                    <xdr:colOff>542925</xdr:colOff>
                    <xdr:row>119</xdr:row>
                    <xdr:rowOff>361950</xdr:rowOff>
                  </to>
                </anchor>
              </controlPr>
            </control>
          </mc:Choice>
        </mc:AlternateContent>
        <mc:AlternateContent xmlns:mc="http://schemas.openxmlformats.org/markup-compatibility/2006">
          <mc:Choice Requires="x14">
            <control shapeId="1396" r:id="rId374" name="Check Box 372">
              <controlPr defaultSize="0" autoFill="0" autoLine="0" autoPict="0">
                <anchor moveWithCells="1">
                  <from>
                    <xdr:col>17</xdr:col>
                    <xdr:colOff>219075</xdr:colOff>
                    <xdr:row>120</xdr:row>
                    <xdr:rowOff>38100</xdr:rowOff>
                  </from>
                  <to>
                    <xdr:col>17</xdr:col>
                    <xdr:colOff>542925</xdr:colOff>
                    <xdr:row>120</xdr:row>
                    <xdr:rowOff>361950</xdr:rowOff>
                  </to>
                </anchor>
              </controlPr>
            </control>
          </mc:Choice>
        </mc:AlternateContent>
        <mc:AlternateContent xmlns:mc="http://schemas.openxmlformats.org/markup-compatibility/2006">
          <mc:Choice Requires="x14">
            <control shapeId="1397" r:id="rId375" name="Check Box 373">
              <controlPr defaultSize="0" autoFill="0" autoLine="0" autoPict="0">
                <anchor moveWithCells="1">
                  <from>
                    <xdr:col>17</xdr:col>
                    <xdr:colOff>219075</xdr:colOff>
                    <xdr:row>121</xdr:row>
                    <xdr:rowOff>38100</xdr:rowOff>
                  </from>
                  <to>
                    <xdr:col>17</xdr:col>
                    <xdr:colOff>542925</xdr:colOff>
                    <xdr:row>121</xdr:row>
                    <xdr:rowOff>361950</xdr:rowOff>
                  </to>
                </anchor>
              </controlPr>
            </control>
          </mc:Choice>
        </mc:AlternateContent>
        <mc:AlternateContent xmlns:mc="http://schemas.openxmlformats.org/markup-compatibility/2006">
          <mc:Choice Requires="x14">
            <control shapeId="1398" r:id="rId376" name="Check Box 374">
              <controlPr defaultSize="0" autoFill="0" autoLine="0" autoPict="0">
                <anchor moveWithCells="1">
                  <from>
                    <xdr:col>17</xdr:col>
                    <xdr:colOff>219075</xdr:colOff>
                    <xdr:row>122</xdr:row>
                    <xdr:rowOff>38100</xdr:rowOff>
                  </from>
                  <to>
                    <xdr:col>17</xdr:col>
                    <xdr:colOff>542925</xdr:colOff>
                    <xdr:row>122</xdr:row>
                    <xdr:rowOff>361950</xdr:rowOff>
                  </to>
                </anchor>
              </controlPr>
            </control>
          </mc:Choice>
        </mc:AlternateContent>
        <mc:AlternateContent xmlns:mc="http://schemas.openxmlformats.org/markup-compatibility/2006">
          <mc:Choice Requires="x14">
            <control shapeId="1399" r:id="rId377" name="Check Box 375">
              <controlPr defaultSize="0" autoFill="0" autoLine="0" autoPict="0">
                <anchor moveWithCells="1">
                  <from>
                    <xdr:col>17</xdr:col>
                    <xdr:colOff>219075</xdr:colOff>
                    <xdr:row>123</xdr:row>
                    <xdr:rowOff>38100</xdr:rowOff>
                  </from>
                  <to>
                    <xdr:col>17</xdr:col>
                    <xdr:colOff>542925</xdr:colOff>
                    <xdr:row>123</xdr:row>
                    <xdr:rowOff>361950</xdr:rowOff>
                  </to>
                </anchor>
              </controlPr>
            </control>
          </mc:Choice>
        </mc:AlternateContent>
        <mc:AlternateContent xmlns:mc="http://schemas.openxmlformats.org/markup-compatibility/2006">
          <mc:Choice Requires="x14">
            <control shapeId="1400" r:id="rId378" name="Check Box 376">
              <controlPr defaultSize="0" autoFill="0" autoLine="0" autoPict="0">
                <anchor moveWithCells="1">
                  <from>
                    <xdr:col>17</xdr:col>
                    <xdr:colOff>219075</xdr:colOff>
                    <xdr:row>124</xdr:row>
                    <xdr:rowOff>38100</xdr:rowOff>
                  </from>
                  <to>
                    <xdr:col>17</xdr:col>
                    <xdr:colOff>542925</xdr:colOff>
                    <xdr:row>124</xdr:row>
                    <xdr:rowOff>361950</xdr:rowOff>
                  </to>
                </anchor>
              </controlPr>
            </control>
          </mc:Choice>
        </mc:AlternateContent>
        <mc:AlternateContent xmlns:mc="http://schemas.openxmlformats.org/markup-compatibility/2006">
          <mc:Choice Requires="x14">
            <control shapeId="1401" r:id="rId379" name="Check Box 377">
              <controlPr defaultSize="0" autoFill="0" autoLine="0" autoPict="0">
                <anchor moveWithCells="1">
                  <from>
                    <xdr:col>17</xdr:col>
                    <xdr:colOff>219075</xdr:colOff>
                    <xdr:row>125</xdr:row>
                    <xdr:rowOff>38100</xdr:rowOff>
                  </from>
                  <to>
                    <xdr:col>17</xdr:col>
                    <xdr:colOff>542925</xdr:colOff>
                    <xdr:row>125</xdr:row>
                    <xdr:rowOff>361950</xdr:rowOff>
                  </to>
                </anchor>
              </controlPr>
            </control>
          </mc:Choice>
        </mc:AlternateContent>
        <mc:AlternateContent xmlns:mc="http://schemas.openxmlformats.org/markup-compatibility/2006">
          <mc:Choice Requires="x14">
            <control shapeId="1402" r:id="rId380" name="Check Box 378">
              <controlPr defaultSize="0" autoFill="0" autoLine="0" autoPict="0">
                <anchor moveWithCells="1">
                  <from>
                    <xdr:col>17</xdr:col>
                    <xdr:colOff>219075</xdr:colOff>
                    <xdr:row>126</xdr:row>
                    <xdr:rowOff>38100</xdr:rowOff>
                  </from>
                  <to>
                    <xdr:col>17</xdr:col>
                    <xdr:colOff>542925</xdr:colOff>
                    <xdr:row>126</xdr:row>
                    <xdr:rowOff>361950</xdr:rowOff>
                  </to>
                </anchor>
              </controlPr>
            </control>
          </mc:Choice>
        </mc:AlternateContent>
        <mc:AlternateContent xmlns:mc="http://schemas.openxmlformats.org/markup-compatibility/2006">
          <mc:Choice Requires="x14">
            <control shapeId="1403" r:id="rId381" name="Check Box 379">
              <controlPr defaultSize="0" autoFill="0" autoLine="0" autoPict="0">
                <anchor moveWithCells="1">
                  <from>
                    <xdr:col>17</xdr:col>
                    <xdr:colOff>219075</xdr:colOff>
                    <xdr:row>127</xdr:row>
                    <xdr:rowOff>38100</xdr:rowOff>
                  </from>
                  <to>
                    <xdr:col>17</xdr:col>
                    <xdr:colOff>542925</xdr:colOff>
                    <xdr:row>127</xdr:row>
                    <xdr:rowOff>361950</xdr:rowOff>
                  </to>
                </anchor>
              </controlPr>
            </control>
          </mc:Choice>
        </mc:AlternateContent>
        <mc:AlternateContent xmlns:mc="http://schemas.openxmlformats.org/markup-compatibility/2006">
          <mc:Choice Requires="x14">
            <control shapeId="1404" r:id="rId382" name="Check Box 380">
              <controlPr defaultSize="0" autoFill="0" autoLine="0" autoPict="0">
                <anchor moveWithCells="1">
                  <from>
                    <xdr:col>17</xdr:col>
                    <xdr:colOff>219075</xdr:colOff>
                    <xdr:row>128</xdr:row>
                    <xdr:rowOff>38100</xdr:rowOff>
                  </from>
                  <to>
                    <xdr:col>17</xdr:col>
                    <xdr:colOff>542925</xdr:colOff>
                    <xdr:row>128</xdr:row>
                    <xdr:rowOff>361950</xdr:rowOff>
                  </to>
                </anchor>
              </controlPr>
            </control>
          </mc:Choice>
        </mc:AlternateContent>
        <mc:AlternateContent xmlns:mc="http://schemas.openxmlformats.org/markup-compatibility/2006">
          <mc:Choice Requires="x14">
            <control shapeId="1405" r:id="rId383" name="Check Box 381">
              <controlPr defaultSize="0" autoFill="0" autoLine="0" autoPict="0">
                <anchor moveWithCells="1">
                  <from>
                    <xdr:col>17</xdr:col>
                    <xdr:colOff>219075</xdr:colOff>
                    <xdr:row>129</xdr:row>
                    <xdr:rowOff>38100</xdr:rowOff>
                  </from>
                  <to>
                    <xdr:col>17</xdr:col>
                    <xdr:colOff>542925</xdr:colOff>
                    <xdr:row>129</xdr:row>
                    <xdr:rowOff>361950</xdr:rowOff>
                  </to>
                </anchor>
              </controlPr>
            </control>
          </mc:Choice>
        </mc:AlternateContent>
        <mc:AlternateContent xmlns:mc="http://schemas.openxmlformats.org/markup-compatibility/2006">
          <mc:Choice Requires="x14">
            <control shapeId="1406" r:id="rId384" name="Check Box 382">
              <controlPr defaultSize="0" autoFill="0" autoLine="0" autoPict="0">
                <anchor moveWithCells="1">
                  <from>
                    <xdr:col>17</xdr:col>
                    <xdr:colOff>219075</xdr:colOff>
                    <xdr:row>130</xdr:row>
                    <xdr:rowOff>38100</xdr:rowOff>
                  </from>
                  <to>
                    <xdr:col>17</xdr:col>
                    <xdr:colOff>542925</xdr:colOff>
                    <xdr:row>130</xdr:row>
                    <xdr:rowOff>361950</xdr:rowOff>
                  </to>
                </anchor>
              </controlPr>
            </control>
          </mc:Choice>
        </mc:AlternateContent>
        <mc:AlternateContent xmlns:mc="http://schemas.openxmlformats.org/markup-compatibility/2006">
          <mc:Choice Requires="x14">
            <control shapeId="1407" r:id="rId385" name="Check Box 383">
              <controlPr defaultSize="0" autoFill="0" autoLine="0" autoPict="0">
                <anchor moveWithCells="1">
                  <from>
                    <xdr:col>17</xdr:col>
                    <xdr:colOff>219075</xdr:colOff>
                    <xdr:row>131</xdr:row>
                    <xdr:rowOff>38100</xdr:rowOff>
                  </from>
                  <to>
                    <xdr:col>17</xdr:col>
                    <xdr:colOff>542925</xdr:colOff>
                    <xdr:row>131</xdr:row>
                    <xdr:rowOff>361950</xdr:rowOff>
                  </to>
                </anchor>
              </controlPr>
            </control>
          </mc:Choice>
        </mc:AlternateContent>
        <mc:AlternateContent xmlns:mc="http://schemas.openxmlformats.org/markup-compatibility/2006">
          <mc:Choice Requires="x14">
            <control shapeId="1408" r:id="rId386" name="Check Box 384">
              <controlPr defaultSize="0" autoFill="0" autoLine="0" autoPict="0">
                <anchor moveWithCells="1">
                  <from>
                    <xdr:col>17</xdr:col>
                    <xdr:colOff>219075</xdr:colOff>
                    <xdr:row>132</xdr:row>
                    <xdr:rowOff>38100</xdr:rowOff>
                  </from>
                  <to>
                    <xdr:col>17</xdr:col>
                    <xdr:colOff>542925</xdr:colOff>
                    <xdr:row>132</xdr:row>
                    <xdr:rowOff>361950</xdr:rowOff>
                  </to>
                </anchor>
              </controlPr>
            </control>
          </mc:Choice>
        </mc:AlternateContent>
        <mc:AlternateContent xmlns:mc="http://schemas.openxmlformats.org/markup-compatibility/2006">
          <mc:Choice Requires="x14">
            <control shapeId="1409" r:id="rId387" name="Check Box 385">
              <controlPr defaultSize="0" autoFill="0" autoLine="0" autoPict="0">
                <anchor moveWithCells="1">
                  <from>
                    <xdr:col>17</xdr:col>
                    <xdr:colOff>219075</xdr:colOff>
                    <xdr:row>133</xdr:row>
                    <xdr:rowOff>38100</xdr:rowOff>
                  </from>
                  <to>
                    <xdr:col>17</xdr:col>
                    <xdr:colOff>542925</xdr:colOff>
                    <xdr:row>133</xdr:row>
                    <xdr:rowOff>361950</xdr:rowOff>
                  </to>
                </anchor>
              </controlPr>
            </control>
          </mc:Choice>
        </mc:AlternateContent>
        <mc:AlternateContent xmlns:mc="http://schemas.openxmlformats.org/markup-compatibility/2006">
          <mc:Choice Requires="x14">
            <control shapeId="1410" r:id="rId388" name="Check Box 386">
              <controlPr defaultSize="0" autoFill="0" autoLine="0" autoPict="0">
                <anchor moveWithCells="1">
                  <from>
                    <xdr:col>17</xdr:col>
                    <xdr:colOff>219075</xdr:colOff>
                    <xdr:row>134</xdr:row>
                    <xdr:rowOff>38100</xdr:rowOff>
                  </from>
                  <to>
                    <xdr:col>17</xdr:col>
                    <xdr:colOff>542925</xdr:colOff>
                    <xdr:row>134</xdr:row>
                    <xdr:rowOff>361950</xdr:rowOff>
                  </to>
                </anchor>
              </controlPr>
            </control>
          </mc:Choice>
        </mc:AlternateContent>
        <mc:AlternateContent xmlns:mc="http://schemas.openxmlformats.org/markup-compatibility/2006">
          <mc:Choice Requires="x14">
            <control shapeId="1411" r:id="rId389" name="Check Box 387">
              <controlPr defaultSize="0" autoFill="0" autoLine="0" autoPict="0">
                <anchor moveWithCells="1">
                  <from>
                    <xdr:col>17</xdr:col>
                    <xdr:colOff>219075</xdr:colOff>
                    <xdr:row>135</xdr:row>
                    <xdr:rowOff>38100</xdr:rowOff>
                  </from>
                  <to>
                    <xdr:col>17</xdr:col>
                    <xdr:colOff>542925</xdr:colOff>
                    <xdr:row>135</xdr:row>
                    <xdr:rowOff>361950</xdr:rowOff>
                  </to>
                </anchor>
              </controlPr>
            </control>
          </mc:Choice>
        </mc:AlternateContent>
        <mc:AlternateContent xmlns:mc="http://schemas.openxmlformats.org/markup-compatibility/2006">
          <mc:Choice Requires="x14">
            <control shapeId="1412" r:id="rId390" name="Check Box 388">
              <controlPr defaultSize="0" autoFill="0" autoLine="0" autoPict="0">
                <anchor moveWithCells="1">
                  <from>
                    <xdr:col>17</xdr:col>
                    <xdr:colOff>219075</xdr:colOff>
                    <xdr:row>136</xdr:row>
                    <xdr:rowOff>38100</xdr:rowOff>
                  </from>
                  <to>
                    <xdr:col>17</xdr:col>
                    <xdr:colOff>542925</xdr:colOff>
                    <xdr:row>136</xdr:row>
                    <xdr:rowOff>361950</xdr:rowOff>
                  </to>
                </anchor>
              </controlPr>
            </control>
          </mc:Choice>
        </mc:AlternateContent>
        <mc:AlternateContent xmlns:mc="http://schemas.openxmlformats.org/markup-compatibility/2006">
          <mc:Choice Requires="x14">
            <control shapeId="1413" r:id="rId391" name="Check Box 389">
              <controlPr defaultSize="0" autoFill="0" autoLine="0" autoPict="0">
                <anchor moveWithCells="1">
                  <from>
                    <xdr:col>17</xdr:col>
                    <xdr:colOff>219075</xdr:colOff>
                    <xdr:row>137</xdr:row>
                    <xdr:rowOff>38100</xdr:rowOff>
                  </from>
                  <to>
                    <xdr:col>17</xdr:col>
                    <xdr:colOff>542925</xdr:colOff>
                    <xdr:row>137</xdr:row>
                    <xdr:rowOff>361950</xdr:rowOff>
                  </to>
                </anchor>
              </controlPr>
            </control>
          </mc:Choice>
        </mc:AlternateContent>
        <mc:AlternateContent xmlns:mc="http://schemas.openxmlformats.org/markup-compatibility/2006">
          <mc:Choice Requires="x14">
            <control shapeId="1414" r:id="rId392" name="Check Box 390">
              <controlPr defaultSize="0" autoFill="0" autoLine="0" autoPict="0">
                <anchor moveWithCells="1">
                  <from>
                    <xdr:col>17</xdr:col>
                    <xdr:colOff>219075</xdr:colOff>
                    <xdr:row>138</xdr:row>
                    <xdr:rowOff>38100</xdr:rowOff>
                  </from>
                  <to>
                    <xdr:col>17</xdr:col>
                    <xdr:colOff>542925</xdr:colOff>
                    <xdr:row>138</xdr:row>
                    <xdr:rowOff>361950</xdr:rowOff>
                  </to>
                </anchor>
              </controlPr>
            </control>
          </mc:Choice>
        </mc:AlternateContent>
        <mc:AlternateContent xmlns:mc="http://schemas.openxmlformats.org/markup-compatibility/2006">
          <mc:Choice Requires="x14">
            <control shapeId="1415" r:id="rId393" name="Check Box 391">
              <controlPr defaultSize="0" autoFill="0" autoLine="0" autoPict="0">
                <anchor moveWithCells="1">
                  <from>
                    <xdr:col>17</xdr:col>
                    <xdr:colOff>219075</xdr:colOff>
                    <xdr:row>139</xdr:row>
                    <xdr:rowOff>38100</xdr:rowOff>
                  </from>
                  <to>
                    <xdr:col>17</xdr:col>
                    <xdr:colOff>542925</xdr:colOff>
                    <xdr:row>139</xdr:row>
                    <xdr:rowOff>361950</xdr:rowOff>
                  </to>
                </anchor>
              </controlPr>
            </control>
          </mc:Choice>
        </mc:AlternateContent>
        <mc:AlternateContent xmlns:mc="http://schemas.openxmlformats.org/markup-compatibility/2006">
          <mc:Choice Requires="x14">
            <control shapeId="1416" r:id="rId394" name="Check Box 392">
              <controlPr defaultSize="0" autoFill="0" autoLine="0" autoPict="0">
                <anchor moveWithCells="1">
                  <from>
                    <xdr:col>17</xdr:col>
                    <xdr:colOff>219075</xdr:colOff>
                    <xdr:row>140</xdr:row>
                    <xdr:rowOff>38100</xdr:rowOff>
                  </from>
                  <to>
                    <xdr:col>17</xdr:col>
                    <xdr:colOff>542925</xdr:colOff>
                    <xdr:row>140</xdr:row>
                    <xdr:rowOff>361950</xdr:rowOff>
                  </to>
                </anchor>
              </controlPr>
            </control>
          </mc:Choice>
        </mc:AlternateContent>
        <mc:AlternateContent xmlns:mc="http://schemas.openxmlformats.org/markup-compatibility/2006">
          <mc:Choice Requires="x14">
            <control shapeId="1417" r:id="rId395" name="Check Box 393">
              <controlPr defaultSize="0" autoFill="0" autoLine="0" autoPict="0">
                <anchor moveWithCells="1">
                  <from>
                    <xdr:col>17</xdr:col>
                    <xdr:colOff>219075</xdr:colOff>
                    <xdr:row>141</xdr:row>
                    <xdr:rowOff>38100</xdr:rowOff>
                  </from>
                  <to>
                    <xdr:col>17</xdr:col>
                    <xdr:colOff>542925</xdr:colOff>
                    <xdr:row>141</xdr:row>
                    <xdr:rowOff>361950</xdr:rowOff>
                  </to>
                </anchor>
              </controlPr>
            </control>
          </mc:Choice>
        </mc:AlternateContent>
        <mc:AlternateContent xmlns:mc="http://schemas.openxmlformats.org/markup-compatibility/2006">
          <mc:Choice Requires="x14">
            <control shapeId="1418" r:id="rId396" name="Check Box 394">
              <controlPr defaultSize="0" autoFill="0" autoLine="0" autoPict="0">
                <anchor moveWithCells="1">
                  <from>
                    <xdr:col>17</xdr:col>
                    <xdr:colOff>219075</xdr:colOff>
                    <xdr:row>142</xdr:row>
                    <xdr:rowOff>38100</xdr:rowOff>
                  </from>
                  <to>
                    <xdr:col>17</xdr:col>
                    <xdr:colOff>542925</xdr:colOff>
                    <xdr:row>142</xdr:row>
                    <xdr:rowOff>361950</xdr:rowOff>
                  </to>
                </anchor>
              </controlPr>
            </control>
          </mc:Choice>
        </mc:AlternateContent>
        <mc:AlternateContent xmlns:mc="http://schemas.openxmlformats.org/markup-compatibility/2006">
          <mc:Choice Requires="x14">
            <control shapeId="1419" r:id="rId397" name="Check Box 395">
              <controlPr defaultSize="0" autoFill="0" autoLine="0" autoPict="0">
                <anchor moveWithCells="1">
                  <from>
                    <xdr:col>17</xdr:col>
                    <xdr:colOff>219075</xdr:colOff>
                    <xdr:row>143</xdr:row>
                    <xdr:rowOff>38100</xdr:rowOff>
                  </from>
                  <to>
                    <xdr:col>17</xdr:col>
                    <xdr:colOff>542925</xdr:colOff>
                    <xdr:row>143</xdr:row>
                    <xdr:rowOff>361950</xdr:rowOff>
                  </to>
                </anchor>
              </controlPr>
            </control>
          </mc:Choice>
        </mc:AlternateContent>
        <mc:AlternateContent xmlns:mc="http://schemas.openxmlformats.org/markup-compatibility/2006">
          <mc:Choice Requires="x14">
            <control shapeId="1420" r:id="rId398" name="Check Box 396">
              <controlPr defaultSize="0" autoFill="0" autoLine="0" autoPict="0">
                <anchor moveWithCells="1">
                  <from>
                    <xdr:col>17</xdr:col>
                    <xdr:colOff>219075</xdr:colOff>
                    <xdr:row>144</xdr:row>
                    <xdr:rowOff>38100</xdr:rowOff>
                  </from>
                  <to>
                    <xdr:col>17</xdr:col>
                    <xdr:colOff>542925</xdr:colOff>
                    <xdr:row>144</xdr:row>
                    <xdr:rowOff>361950</xdr:rowOff>
                  </to>
                </anchor>
              </controlPr>
            </control>
          </mc:Choice>
        </mc:AlternateContent>
        <mc:AlternateContent xmlns:mc="http://schemas.openxmlformats.org/markup-compatibility/2006">
          <mc:Choice Requires="x14">
            <control shapeId="1421" r:id="rId399" name="Check Box 397">
              <controlPr defaultSize="0" autoFill="0" autoLine="0" autoPict="0">
                <anchor moveWithCells="1">
                  <from>
                    <xdr:col>17</xdr:col>
                    <xdr:colOff>219075</xdr:colOff>
                    <xdr:row>145</xdr:row>
                    <xdr:rowOff>38100</xdr:rowOff>
                  </from>
                  <to>
                    <xdr:col>17</xdr:col>
                    <xdr:colOff>542925</xdr:colOff>
                    <xdr:row>145</xdr:row>
                    <xdr:rowOff>361950</xdr:rowOff>
                  </to>
                </anchor>
              </controlPr>
            </control>
          </mc:Choice>
        </mc:AlternateContent>
        <mc:AlternateContent xmlns:mc="http://schemas.openxmlformats.org/markup-compatibility/2006">
          <mc:Choice Requires="x14">
            <control shapeId="1422" r:id="rId400" name="Check Box 398">
              <controlPr defaultSize="0" autoFill="0" autoLine="0" autoPict="0">
                <anchor moveWithCells="1">
                  <from>
                    <xdr:col>17</xdr:col>
                    <xdr:colOff>219075</xdr:colOff>
                    <xdr:row>146</xdr:row>
                    <xdr:rowOff>38100</xdr:rowOff>
                  </from>
                  <to>
                    <xdr:col>17</xdr:col>
                    <xdr:colOff>542925</xdr:colOff>
                    <xdr:row>146</xdr:row>
                    <xdr:rowOff>361950</xdr:rowOff>
                  </to>
                </anchor>
              </controlPr>
            </control>
          </mc:Choice>
        </mc:AlternateContent>
        <mc:AlternateContent xmlns:mc="http://schemas.openxmlformats.org/markup-compatibility/2006">
          <mc:Choice Requires="x14">
            <control shapeId="1423" r:id="rId401" name="Check Box 399">
              <controlPr defaultSize="0" autoFill="0" autoLine="0" autoPict="0">
                <anchor moveWithCells="1">
                  <from>
                    <xdr:col>17</xdr:col>
                    <xdr:colOff>219075</xdr:colOff>
                    <xdr:row>147</xdr:row>
                    <xdr:rowOff>38100</xdr:rowOff>
                  </from>
                  <to>
                    <xdr:col>17</xdr:col>
                    <xdr:colOff>542925</xdr:colOff>
                    <xdr:row>147</xdr:row>
                    <xdr:rowOff>361950</xdr:rowOff>
                  </to>
                </anchor>
              </controlPr>
            </control>
          </mc:Choice>
        </mc:AlternateContent>
        <mc:AlternateContent xmlns:mc="http://schemas.openxmlformats.org/markup-compatibility/2006">
          <mc:Choice Requires="x14">
            <control shapeId="1424" r:id="rId402" name="Check Box 400">
              <controlPr defaultSize="0" autoFill="0" autoLine="0" autoPict="0">
                <anchor moveWithCells="1">
                  <from>
                    <xdr:col>17</xdr:col>
                    <xdr:colOff>219075</xdr:colOff>
                    <xdr:row>148</xdr:row>
                    <xdr:rowOff>38100</xdr:rowOff>
                  </from>
                  <to>
                    <xdr:col>17</xdr:col>
                    <xdr:colOff>542925</xdr:colOff>
                    <xdr:row>148</xdr:row>
                    <xdr:rowOff>361950</xdr:rowOff>
                  </to>
                </anchor>
              </controlPr>
            </control>
          </mc:Choice>
        </mc:AlternateContent>
        <mc:AlternateContent xmlns:mc="http://schemas.openxmlformats.org/markup-compatibility/2006">
          <mc:Choice Requires="x14">
            <control shapeId="1425" r:id="rId403" name="Check Box 401">
              <controlPr defaultSize="0" autoFill="0" autoLine="0" autoPict="0">
                <anchor moveWithCells="1">
                  <from>
                    <xdr:col>17</xdr:col>
                    <xdr:colOff>219075</xdr:colOff>
                    <xdr:row>149</xdr:row>
                    <xdr:rowOff>38100</xdr:rowOff>
                  </from>
                  <to>
                    <xdr:col>17</xdr:col>
                    <xdr:colOff>542925</xdr:colOff>
                    <xdr:row>149</xdr:row>
                    <xdr:rowOff>361950</xdr:rowOff>
                  </to>
                </anchor>
              </controlPr>
            </control>
          </mc:Choice>
        </mc:AlternateContent>
        <mc:AlternateContent xmlns:mc="http://schemas.openxmlformats.org/markup-compatibility/2006">
          <mc:Choice Requires="x14">
            <control shapeId="1426" r:id="rId404" name="Check Box 402">
              <controlPr defaultSize="0" autoFill="0" autoLine="0" autoPict="0">
                <anchor moveWithCells="1">
                  <from>
                    <xdr:col>17</xdr:col>
                    <xdr:colOff>219075</xdr:colOff>
                    <xdr:row>150</xdr:row>
                    <xdr:rowOff>38100</xdr:rowOff>
                  </from>
                  <to>
                    <xdr:col>17</xdr:col>
                    <xdr:colOff>542925</xdr:colOff>
                    <xdr:row>150</xdr:row>
                    <xdr:rowOff>361950</xdr:rowOff>
                  </to>
                </anchor>
              </controlPr>
            </control>
          </mc:Choice>
        </mc:AlternateContent>
        <mc:AlternateContent xmlns:mc="http://schemas.openxmlformats.org/markup-compatibility/2006">
          <mc:Choice Requires="x14">
            <control shapeId="1427" r:id="rId405" name="Check Box 403">
              <controlPr defaultSize="0" autoFill="0" autoLine="0" autoPict="0">
                <anchor moveWithCells="1">
                  <from>
                    <xdr:col>17</xdr:col>
                    <xdr:colOff>219075</xdr:colOff>
                    <xdr:row>151</xdr:row>
                    <xdr:rowOff>38100</xdr:rowOff>
                  </from>
                  <to>
                    <xdr:col>17</xdr:col>
                    <xdr:colOff>542925</xdr:colOff>
                    <xdr:row>151</xdr:row>
                    <xdr:rowOff>361950</xdr:rowOff>
                  </to>
                </anchor>
              </controlPr>
            </control>
          </mc:Choice>
        </mc:AlternateContent>
        <mc:AlternateContent xmlns:mc="http://schemas.openxmlformats.org/markup-compatibility/2006">
          <mc:Choice Requires="x14">
            <control shapeId="1428" r:id="rId406" name="Check Box 404">
              <controlPr defaultSize="0" autoFill="0" autoLine="0" autoPict="0">
                <anchor moveWithCells="1">
                  <from>
                    <xdr:col>17</xdr:col>
                    <xdr:colOff>219075</xdr:colOff>
                    <xdr:row>152</xdr:row>
                    <xdr:rowOff>38100</xdr:rowOff>
                  </from>
                  <to>
                    <xdr:col>17</xdr:col>
                    <xdr:colOff>542925</xdr:colOff>
                    <xdr:row>152</xdr:row>
                    <xdr:rowOff>361950</xdr:rowOff>
                  </to>
                </anchor>
              </controlPr>
            </control>
          </mc:Choice>
        </mc:AlternateContent>
        <mc:AlternateContent xmlns:mc="http://schemas.openxmlformats.org/markup-compatibility/2006">
          <mc:Choice Requires="x14">
            <control shapeId="1429" r:id="rId407" name="Check Box 405">
              <controlPr defaultSize="0" autoFill="0" autoLine="0" autoPict="0">
                <anchor moveWithCells="1">
                  <from>
                    <xdr:col>17</xdr:col>
                    <xdr:colOff>219075</xdr:colOff>
                    <xdr:row>153</xdr:row>
                    <xdr:rowOff>38100</xdr:rowOff>
                  </from>
                  <to>
                    <xdr:col>17</xdr:col>
                    <xdr:colOff>542925</xdr:colOff>
                    <xdr:row>153</xdr:row>
                    <xdr:rowOff>361950</xdr:rowOff>
                  </to>
                </anchor>
              </controlPr>
            </control>
          </mc:Choice>
        </mc:AlternateContent>
        <mc:AlternateContent xmlns:mc="http://schemas.openxmlformats.org/markup-compatibility/2006">
          <mc:Choice Requires="x14">
            <control shapeId="1430" r:id="rId408" name="Check Box 406">
              <controlPr defaultSize="0" autoFill="0" autoLine="0" autoPict="0">
                <anchor moveWithCells="1">
                  <from>
                    <xdr:col>17</xdr:col>
                    <xdr:colOff>219075</xdr:colOff>
                    <xdr:row>154</xdr:row>
                    <xdr:rowOff>38100</xdr:rowOff>
                  </from>
                  <to>
                    <xdr:col>17</xdr:col>
                    <xdr:colOff>542925</xdr:colOff>
                    <xdr:row>154</xdr:row>
                    <xdr:rowOff>361950</xdr:rowOff>
                  </to>
                </anchor>
              </controlPr>
            </control>
          </mc:Choice>
        </mc:AlternateContent>
        <mc:AlternateContent xmlns:mc="http://schemas.openxmlformats.org/markup-compatibility/2006">
          <mc:Choice Requires="x14">
            <control shapeId="1431" r:id="rId409" name="Check Box 407">
              <controlPr defaultSize="0" autoFill="0" autoLine="0" autoPict="0">
                <anchor moveWithCells="1">
                  <from>
                    <xdr:col>17</xdr:col>
                    <xdr:colOff>219075</xdr:colOff>
                    <xdr:row>155</xdr:row>
                    <xdr:rowOff>38100</xdr:rowOff>
                  </from>
                  <to>
                    <xdr:col>17</xdr:col>
                    <xdr:colOff>542925</xdr:colOff>
                    <xdr:row>155</xdr:row>
                    <xdr:rowOff>361950</xdr:rowOff>
                  </to>
                </anchor>
              </controlPr>
            </control>
          </mc:Choice>
        </mc:AlternateContent>
        <mc:AlternateContent xmlns:mc="http://schemas.openxmlformats.org/markup-compatibility/2006">
          <mc:Choice Requires="x14">
            <control shapeId="1432" r:id="rId410" name="Check Box 408">
              <controlPr defaultSize="0" autoFill="0" autoLine="0" autoPict="0">
                <anchor moveWithCells="1">
                  <from>
                    <xdr:col>17</xdr:col>
                    <xdr:colOff>219075</xdr:colOff>
                    <xdr:row>156</xdr:row>
                    <xdr:rowOff>38100</xdr:rowOff>
                  </from>
                  <to>
                    <xdr:col>17</xdr:col>
                    <xdr:colOff>542925</xdr:colOff>
                    <xdr:row>156</xdr:row>
                    <xdr:rowOff>361950</xdr:rowOff>
                  </to>
                </anchor>
              </controlPr>
            </control>
          </mc:Choice>
        </mc:AlternateContent>
        <mc:AlternateContent xmlns:mc="http://schemas.openxmlformats.org/markup-compatibility/2006">
          <mc:Choice Requires="x14">
            <control shapeId="1433" r:id="rId411" name="Check Box 409">
              <controlPr defaultSize="0" autoFill="0" autoLine="0" autoPict="0">
                <anchor moveWithCells="1">
                  <from>
                    <xdr:col>17</xdr:col>
                    <xdr:colOff>219075</xdr:colOff>
                    <xdr:row>157</xdr:row>
                    <xdr:rowOff>38100</xdr:rowOff>
                  </from>
                  <to>
                    <xdr:col>17</xdr:col>
                    <xdr:colOff>542925</xdr:colOff>
                    <xdr:row>157</xdr:row>
                    <xdr:rowOff>361950</xdr:rowOff>
                  </to>
                </anchor>
              </controlPr>
            </control>
          </mc:Choice>
        </mc:AlternateContent>
        <mc:AlternateContent xmlns:mc="http://schemas.openxmlformats.org/markup-compatibility/2006">
          <mc:Choice Requires="x14">
            <control shapeId="1434" r:id="rId412" name="Check Box 410">
              <controlPr defaultSize="0" autoFill="0" autoLine="0" autoPict="0">
                <anchor moveWithCells="1">
                  <from>
                    <xdr:col>17</xdr:col>
                    <xdr:colOff>219075</xdr:colOff>
                    <xdr:row>158</xdr:row>
                    <xdr:rowOff>38100</xdr:rowOff>
                  </from>
                  <to>
                    <xdr:col>17</xdr:col>
                    <xdr:colOff>542925</xdr:colOff>
                    <xdr:row>158</xdr:row>
                    <xdr:rowOff>361950</xdr:rowOff>
                  </to>
                </anchor>
              </controlPr>
            </control>
          </mc:Choice>
        </mc:AlternateContent>
        <mc:AlternateContent xmlns:mc="http://schemas.openxmlformats.org/markup-compatibility/2006">
          <mc:Choice Requires="x14">
            <control shapeId="1435" r:id="rId413" name="Check Box 411">
              <controlPr defaultSize="0" autoFill="0" autoLine="0" autoPict="0">
                <anchor moveWithCells="1">
                  <from>
                    <xdr:col>17</xdr:col>
                    <xdr:colOff>219075</xdr:colOff>
                    <xdr:row>159</xdr:row>
                    <xdr:rowOff>38100</xdr:rowOff>
                  </from>
                  <to>
                    <xdr:col>17</xdr:col>
                    <xdr:colOff>542925</xdr:colOff>
                    <xdr:row>159</xdr:row>
                    <xdr:rowOff>361950</xdr:rowOff>
                  </to>
                </anchor>
              </controlPr>
            </control>
          </mc:Choice>
        </mc:AlternateContent>
        <mc:AlternateContent xmlns:mc="http://schemas.openxmlformats.org/markup-compatibility/2006">
          <mc:Choice Requires="x14">
            <control shapeId="1436" r:id="rId414" name="Check Box 412">
              <controlPr defaultSize="0" autoFill="0" autoLine="0" autoPict="0">
                <anchor moveWithCells="1">
                  <from>
                    <xdr:col>17</xdr:col>
                    <xdr:colOff>219075</xdr:colOff>
                    <xdr:row>160</xdr:row>
                    <xdr:rowOff>38100</xdr:rowOff>
                  </from>
                  <to>
                    <xdr:col>17</xdr:col>
                    <xdr:colOff>542925</xdr:colOff>
                    <xdr:row>160</xdr:row>
                    <xdr:rowOff>361950</xdr:rowOff>
                  </to>
                </anchor>
              </controlPr>
            </control>
          </mc:Choice>
        </mc:AlternateContent>
        <mc:AlternateContent xmlns:mc="http://schemas.openxmlformats.org/markup-compatibility/2006">
          <mc:Choice Requires="x14">
            <control shapeId="1437" r:id="rId415" name="Check Box 413">
              <controlPr defaultSize="0" autoFill="0" autoLine="0" autoPict="0">
                <anchor moveWithCells="1">
                  <from>
                    <xdr:col>17</xdr:col>
                    <xdr:colOff>219075</xdr:colOff>
                    <xdr:row>161</xdr:row>
                    <xdr:rowOff>38100</xdr:rowOff>
                  </from>
                  <to>
                    <xdr:col>17</xdr:col>
                    <xdr:colOff>542925</xdr:colOff>
                    <xdr:row>161</xdr:row>
                    <xdr:rowOff>361950</xdr:rowOff>
                  </to>
                </anchor>
              </controlPr>
            </control>
          </mc:Choice>
        </mc:AlternateContent>
        <mc:AlternateContent xmlns:mc="http://schemas.openxmlformats.org/markup-compatibility/2006">
          <mc:Choice Requires="x14">
            <control shapeId="1438" r:id="rId416" name="Check Box 414">
              <controlPr defaultSize="0" autoFill="0" autoLine="0" autoPict="0">
                <anchor moveWithCells="1">
                  <from>
                    <xdr:col>17</xdr:col>
                    <xdr:colOff>219075</xdr:colOff>
                    <xdr:row>162</xdr:row>
                    <xdr:rowOff>38100</xdr:rowOff>
                  </from>
                  <to>
                    <xdr:col>17</xdr:col>
                    <xdr:colOff>542925</xdr:colOff>
                    <xdr:row>162</xdr:row>
                    <xdr:rowOff>361950</xdr:rowOff>
                  </to>
                </anchor>
              </controlPr>
            </control>
          </mc:Choice>
        </mc:AlternateContent>
        <mc:AlternateContent xmlns:mc="http://schemas.openxmlformats.org/markup-compatibility/2006">
          <mc:Choice Requires="x14">
            <control shapeId="1439" r:id="rId417" name="Check Box 415">
              <controlPr defaultSize="0" autoFill="0" autoLine="0" autoPict="0">
                <anchor moveWithCells="1">
                  <from>
                    <xdr:col>17</xdr:col>
                    <xdr:colOff>219075</xdr:colOff>
                    <xdr:row>163</xdr:row>
                    <xdr:rowOff>38100</xdr:rowOff>
                  </from>
                  <to>
                    <xdr:col>17</xdr:col>
                    <xdr:colOff>542925</xdr:colOff>
                    <xdr:row>163</xdr:row>
                    <xdr:rowOff>361950</xdr:rowOff>
                  </to>
                </anchor>
              </controlPr>
            </control>
          </mc:Choice>
        </mc:AlternateContent>
        <mc:AlternateContent xmlns:mc="http://schemas.openxmlformats.org/markup-compatibility/2006">
          <mc:Choice Requires="x14">
            <control shapeId="1440" r:id="rId418" name="Check Box 416">
              <controlPr defaultSize="0" autoFill="0" autoLine="0" autoPict="0">
                <anchor moveWithCells="1">
                  <from>
                    <xdr:col>17</xdr:col>
                    <xdr:colOff>219075</xdr:colOff>
                    <xdr:row>164</xdr:row>
                    <xdr:rowOff>38100</xdr:rowOff>
                  </from>
                  <to>
                    <xdr:col>17</xdr:col>
                    <xdr:colOff>542925</xdr:colOff>
                    <xdr:row>164</xdr:row>
                    <xdr:rowOff>361950</xdr:rowOff>
                  </to>
                </anchor>
              </controlPr>
            </control>
          </mc:Choice>
        </mc:AlternateContent>
        <mc:AlternateContent xmlns:mc="http://schemas.openxmlformats.org/markup-compatibility/2006">
          <mc:Choice Requires="x14">
            <control shapeId="1441" r:id="rId419" name="Check Box 417">
              <controlPr defaultSize="0" autoFill="0" autoLine="0" autoPict="0">
                <anchor moveWithCells="1">
                  <from>
                    <xdr:col>17</xdr:col>
                    <xdr:colOff>219075</xdr:colOff>
                    <xdr:row>165</xdr:row>
                    <xdr:rowOff>38100</xdr:rowOff>
                  </from>
                  <to>
                    <xdr:col>17</xdr:col>
                    <xdr:colOff>542925</xdr:colOff>
                    <xdr:row>165</xdr:row>
                    <xdr:rowOff>361950</xdr:rowOff>
                  </to>
                </anchor>
              </controlPr>
            </control>
          </mc:Choice>
        </mc:AlternateContent>
        <mc:AlternateContent xmlns:mc="http://schemas.openxmlformats.org/markup-compatibility/2006">
          <mc:Choice Requires="x14">
            <control shapeId="1442" r:id="rId420" name="Check Box 418">
              <controlPr defaultSize="0" autoFill="0" autoLine="0" autoPict="0">
                <anchor moveWithCells="1">
                  <from>
                    <xdr:col>17</xdr:col>
                    <xdr:colOff>219075</xdr:colOff>
                    <xdr:row>166</xdr:row>
                    <xdr:rowOff>38100</xdr:rowOff>
                  </from>
                  <to>
                    <xdr:col>17</xdr:col>
                    <xdr:colOff>542925</xdr:colOff>
                    <xdr:row>166</xdr:row>
                    <xdr:rowOff>361950</xdr:rowOff>
                  </to>
                </anchor>
              </controlPr>
            </control>
          </mc:Choice>
        </mc:AlternateContent>
        <mc:AlternateContent xmlns:mc="http://schemas.openxmlformats.org/markup-compatibility/2006">
          <mc:Choice Requires="x14">
            <control shapeId="1443" r:id="rId421" name="Check Box 419">
              <controlPr defaultSize="0" autoFill="0" autoLine="0" autoPict="0">
                <anchor moveWithCells="1">
                  <from>
                    <xdr:col>17</xdr:col>
                    <xdr:colOff>219075</xdr:colOff>
                    <xdr:row>167</xdr:row>
                    <xdr:rowOff>38100</xdr:rowOff>
                  </from>
                  <to>
                    <xdr:col>17</xdr:col>
                    <xdr:colOff>542925</xdr:colOff>
                    <xdr:row>167</xdr:row>
                    <xdr:rowOff>361950</xdr:rowOff>
                  </to>
                </anchor>
              </controlPr>
            </control>
          </mc:Choice>
        </mc:AlternateContent>
        <mc:AlternateContent xmlns:mc="http://schemas.openxmlformats.org/markup-compatibility/2006">
          <mc:Choice Requires="x14">
            <control shapeId="1444" r:id="rId422" name="Check Box 420">
              <controlPr defaultSize="0" autoFill="0" autoLine="0" autoPict="0">
                <anchor moveWithCells="1">
                  <from>
                    <xdr:col>17</xdr:col>
                    <xdr:colOff>219075</xdr:colOff>
                    <xdr:row>168</xdr:row>
                    <xdr:rowOff>38100</xdr:rowOff>
                  </from>
                  <to>
                    <xdr:col>17</xdr:col>
                    <xdr:colOff>542925</xdr:colOff>
                    <xdr:row>168</xdr:row>
                    <xdr:rowOff>361950</xdr:rowOff>
                  </to>
                </anchor>
              </controlPr>
            </control>
          </mc:Choice>
        </mc:AlternateContent>
        <mc:AlternateContent xmlns:mc="http://schemas.openxmlformats.org/markup-compatibility/2006">
          <mc:Choice Requires="x14">
            <control shapeId="1445" r:id="rId423" name="Check Box 421">
              <controlPr defaultSize="0" autoFill="0" autoLine="0" autoPict="0">
                <anchor moveWithCells="1">
                  <from>
                    <xdr:col>17</xdr:col>
                    <xdr:colOff>219075</xdr:colOff>
                    <xdr:row>169</xdr:row>
                    <xdr:rowOff>38100</xdr:rowOff>
                  </from>
                  <to>
                    <xdr:col>17</xdr:col>
                    <xdr:colOff>542925</xdr:colOff>
                    <xdr:row>169</xdr:row>
                    <xdr:rowOff>361950</xdr:rowOff>
                  </to>
                </anchor>
              </controlPr>
            </control>
          </mc:Choice>
        </mc:AlternateContent>
        <mc:AlternateContent xmlns:mc="http://schemas.openxmlformats.org/markup-compatibility/2006">
          <mc:Choice Requires="x14">
            <control shapeId="1446" r:id="rId424" name="Check Box 422">
              <controlPr defaultSize="0" autoFill="0" autoLine="0" autoPict="0">
                <anchor moveWithCells="1">
                  <from>
                    <xdr:col>17</xdr:col>
                    <xdr:colOff>219075</xdr:colOff>
                    <xdr:row>170</xdr:row>
                    <xdr:rowOff>38100</xdr:rowOff>
                  </from>
                  <to>
                    <xdr:col>17</xdr:col>
                    <xdr:colOff>542925</xdr:colOff>
                    <xdr:row>170</xdr:row>
                    <xdr:rowOff>361950</xdr:rowOff>
                  </to>
                </anchor>
              </controlPr>
            </control>
          </mc:Choice>
        </mc:AlternateContent>
        <mc:AlternateContent xmlns:mc="http://schemas.openxmlformats.org/markup-compatibility/2006">
          <mc:Choice Requires="x14">
            <control shapeId="1447" r:id="rId425" name="Check Box 423">
              <controlPr defaultSize="0" autoFill="0" autoLine="0" autoPict="0">
                <anchor moveWithCells="1">
                  <from>
                    <xdr:col>17</xdr:col>
                    <xdr:colOff>219075</xdr:colOff>
                    <xdr:row>171</xdr:row>
                    <xdr:rowOff>38100</xdr:rowOff>
                  </from>
                  <to>
                    <xdr:col>17</xdr:col>
                    <xdr:colOff>542925</xdr:colOff>
                    <xdr:row>171</xdr:row>
                    <xdr:rowOff>361950</xdr:rowOff>
                  </to>
                </anchor>
              </controlPr>
            </control>
          </mc:Choice>
        </mc:AlternateContent>
        <mc:AlternateContent xmlns:mc="http://schemas.openxmlformats.org/markup-compatibility/2006">
          <mc:Choice Requires="x14">
            <control shapeId="1448" r:id="rId426" name="Check Box 424">
              <controlPr defaultSize="0" autoFill="0" autoLine="0" autoPict="0">
                <anchor moveWithCells="1">
                  <from>
                    <xdr:col>17</xdr:col>
                    <xdr:colOff>219075</xdr:colOff>
                    <xdr:row>172</xdr:row>
                    <xdr:rowOff>38100</xdr:rowOff>
                  </from>
                  <to>
                    <xdr:col>17</xdr:col>
                    <xdr:colOff>542925</xdr:colOff>
                    <xdr:row>172</xdr:row>
                    <xdr:rowOff>361950</xdr:rowOff>
                  </to>
                </anchor>
              </controlPr>
            </control>
          </mc:Choice>
        </mc:AlternateContent>
        <mc:AlternateContent xmlns:mc="http://schemas.openxmlformats.org/markup-compatibility/2006">
          <mc:Choice Requires="x14">
            <control shapeId="1449" r:id="rId427" name="Check Box 425">
              <controlPr defaultSize="0" autoFill="0" autoLine="0" autoPict="0">
                <anchor moveWithCells="1">
                  <from>
                    <xdr:col>17</xdr:col>
                    <xdr:colOff>219075</xdr:colOff>
                    <xdr:row>173</xdr:row>
                    <xdr:rowOff>38100</xdr:rowOff>
                  </from>
                  <to>
                    <xdr:col>17</xdr:col>
                    <xdr:colOff>542925</xdr:colOff>
                    <xdr:row>173</xdr:row>
                    <xdr:rowOff>361950</xdr:rowOff>
                  </to>
                </anchor>
              </controlPr>
            </control>
          </mc:Choice>
        </mc:AlternateContent>
        <mc:AlternateContent xmlns:mc="http://schemas.openxmlformats.org/markup-compatibility/2006">
          <mc:Choice Requires="x14">
            <control shapeId="1450" r:id="rId428" name="Check Box 426">
              <controlPr defaultSize="0" autoFill="0" autoLine="0" autoPict="0">
                <anchor moveWithCells="1">
                  <from>
                    <xdr:col>17</xdr:col>
                    <xdr:colOff>219075</xdr:colOff>
                    <xdr:row>174</xdr:row>
                    <xdr:rowOff>38100</xdr:rowOff>
                  </from>
                  <to>
                    <xdr:col>17</xdr:col>
                    <xdr:colOff>542925</xdr:colOff>
                    <xdr:row>174</xdr:row>
                    <xdr:rowOff>361950</xdr:rowOff>
                  </to>
                </anchor>
              </controlPr>
            </control>
          </mc:Choice>
        </mc:AlternateContent>
        <mc:AlternateContent xmlns:mc="http://schemas.openxmlformats.org/markup-compatibility/2006">
          <mc:Choice Requires="x14">
            <control shapeId="1451" r:id="rId429" name="Check Box 427">
              <controlPr defaultSize="0" autoFill="0" autoLine="0" autoPict="0">
                <anchor moveWithCells="1">
                  <from>
                    <xdr:col>17</xdr:col>
                    <xdr:colOff>219075</xdr:colOff>
                    <xdr:row>175</xdr:row>
                    <xdr:rowOff>38100</xdr:rowOff>
                  </from>
                  <to>
                    <xdr:col>17</xdr:col>
                    <xdr:colOff>542925</xdr:colOff>
                    <xdr:row>175</xdr:row>
                    <xdr:rowOff>361950</xdr:rowOff>
                  </to>
                </anchor>
              </controlPr>
            </control>
          </mc:Choice>
        </mc:AlternateContent>
        <mc:AlternateContent xmlns:mc="http://schemas.openxmlformats.org/markup-compatibility/2006">
          <mc:Choice Requires="x14">
            <control shapeId="1452" r:id="rId430" name="Check Box 428">
              <controlPr defaultSize="0" autoFill="0" autoLine="0" autoPict="0">
                <anchor moveWithCells="1">
                  <from>
                    <xdr:col>17</xdr:col>
                    <xdr:colOff>219075</xdr:colOff>
                    <xdr:row>176</xdr:row>
                    <xdr:rowOff>38100</xdr:rowOff>
                  </from>
                  <to>
                    <xdr:col>17</xdr:col>
                    <xdr:colOff>542925</xdr:colOff>
                    <xdr:row>176</xdr:row>
                    <xdr:rowOff>361950</xdr:rowOff>
                  </to>
                </anchor>
              </controlPr>
            </control>
          </mc:Choice>
        </mc:AlternateContent>
        <mc:AlternateContent xmlns:mc="http://schemas.openxmlformats.org/markup-compatibility/2006">
          <mc:Choice Requires="x14">
            <control shapeId="1453" r:id="rId431" name="Check Box 429">
              <controlPr defaultSize="0" autoFill="0" autoLine="0" autoPict="0">
                <anchor moveWithCells="1">
                  <from>
                    <xdr:col>17</xdr:col>
                    <xdr:colOff>219075</xdr:colOff>
                    <xdr:row>177</xdr:row>
                    <xdr:rowOff>38100</xdr:rowOff>
                  </from>
                  <to>
                    <xdr:col>17</xdr:col>
                    <xdr:colOff>542925</xdr:colOff>
                    <xdr:row>177</xdr:row>
                    <xdr:rowOff>361950</xdr:rowOff>
                  </to>
                </anchor>
              </controlPr>
            </control>
          </mc:Choice>
        </mc:AlternateContent>
        <mc:AlternateContent xmlns:mc="http://schemas.openxmlformats.org/markup-compatibility/2006">
          <mc:Choice Requires="x14">
            <control shapeId="1454" r:id="rId432" name="Check Box 430">
              <controlPr defaultSize="0" autoFill="0" autoLine="0" autoPict="0">
                <anchor moveWithCells="1">
                  <from>
                    <xdr:col>17</xdr:col>
                    <xdr:colOff>219075</xdr:colOff>
                    <xdr:row>178</xdr:row>
                    <xdr:rowOff>38100</xdr:rowOff>
                  </from>
                  <to>
                    <xdr:col>17</xdr:col>
                    <xdr:colOff>542925</xdr:colOff>
                    <xdr:row>178</xdr:row>
                    <xdr:rowOff>361950</xdr:rowOff>
                  </to>
                </anchor>
              </controlPr>
            </control>
          </mc:Choice>
        </mc:AlternateContent>
        <mc:AlternateContent xmlns:mc="http://schemas.openxmlformats.org/markup-compatibility/2006">
          <mc:Choice Requires="x14">
            <control shapeId="1455" r:id="rId433" name="Check Box 431">
              <controlPr defaultSize="0" autoFill="0" autoLine="0" autoPict="0">
                <anchor moveWithCells="1">
                  <from>
                    <xdr:col>17</xdr:col>
                    <xdr:colOff>219075</xdr:colOff>
                    <xdr:row>179</xdr:row>
                    <xdr:rowOff>38100</xdr:rowOff>
                  </from>
                  <to>
                    <xdr:col>17</xdr:col>
                    <xdr:colOff>542925</xdr:colOff>
                    <xdr:row>179</xdr:row>
                    <xdr:rowOff>361950</xdr:rowOff>
                  </to>
                </anchor>
              </controlPr>
            </control>
          </mc:Choice>
        </mc:AlternateContent>
        <mc:AlternateContent xmlns:mc="http://schemas.openxmlformats.org/markup-compatibility/2006">
          <mc:Choice Requires="x14">
            <control shapeId="1456" r:id="rId434" name="Check Box 432">
              <controlPr defaultSize="0" autoFill="0" autoLine="0" autoPict="0">
                <anchor moveWithCells="1">
                  <from>
                    <xdr:col>17</xdr:col>
                    <xdr:colOff>219075</xdr:colOff>
                    <xdr:row>180</xdr:row>
                    <xdr:rowOff>38100</xdr:rowOff>
                  </from>
                  <to>
                    <xdr:col>17</xdr:col>
                    <xdr:colOff>542925</xdr:colOff>
                    <xdr:row>180</xdr:row>
                    <xdr:rowOff>361950</xdr:rowOff>
                  </to>
                </anchor>
              </controlPr>
            </control>
          </mc:Choice>
        </mc:AlternateContent>
        <mc:AlternateContent xmlns:mc="http://schemas.openxmlformats.org/markup-compatibility/2006">
          <mc:Choice Requires="x14">
            <control shapeId="1457" r:id="rId435" name="Check Box 433">
              <controlPr defaultSize="0" autoFill="0" autoLine="0" autoPict="0">
                <anchor moveWithCells="1">
                  <from>
                    <xdr:col>17</xdr:col>
                    <xdr:colOff>219075</xdr:colOff>
                    <xdr:row>181</xdr:row>
                    <xdr:rowOff>38100</xdr:rowOff>
                  </from>
                  <to>
                    <xdr:col>17</xdr:col>
                    <xdr:colOff>542925</xdr:colOff>
                    <xdr:row>181</xdr:row>
                    <xdr:rowOff>361950</xdr:rowOff>
                  </to>
                </anchor>
              </controlPr>
            </control>
          </mc:Choice>
        </mc:AlternateContent>
        <mc:AlternateContent xmlns:mc="http://schemas.openxmlformats.org/markup-compatibility/2006">
          <mc:Choice Requires="x14">
            <control shapeId="1458" r:id="rId436" name="Check Box 434">
              <controlPr defaultSize="0" autoFill="0" autoLine="0" autoPict="0">
                <anchor moveWithCells="1">
                  <from>
                    <xdr:col>17</xdr:col>
                    <xdr:colOff>219075</xdr:colOff>
                    <xdr:row>182</xdr:row>
                    <xdr:rowOff>38100</xdr:rowOff>
                  </from>
                  <to>
                    <xdr:col>17</xdr:col>
                    <xdr:colOff>542925</xdr:colOff>
                    <xdr:row>182</xdr:row>
                    <xdr:rowOff>361950</xdr:rowOff>
                  </to>
                </anchor>
              </controlPr>
            </control>
          </mc:Choice>
        </mc:AlternateContent>
        <mc:AlternateContent xmlns:mc="http://schemas.openxmlformats.org/markup-compatibility/2006">
          <mc:Choice Requires="x14">
            <control shapeId="1459" r:id="rId437" name="Check Box 435">
              <controlPr defaultSize="0" autoFill="0" autoLine="0" autoPict="0">
                <anchor moveWithCells="1">
                  <from>
                    <xdr:col>17</xdr:col>
                    <xdr:colOff>219075</xdr:colOff>
                    <xdr:row>183</xdr:row>
                    <xdr:rowOff>38100</xdr:rowOff>
                  </from>
                  <to>
                    <xdr:col>17</xdr:col>
                    <xdr:colOff>542925</xdr:colOff>
                    <xdr:row>183</xdr:row>
                    <xdr:rowOff>361950</xdr:rowOff>
                  </to>
                </anchor>
              </controlPr>
            </control>
          </mc:Choice>
        </mc:AlternateContent>
        <mc:AlternateContent xmlns:mc="http://schemas.openxmlformats.org/markup-compatibility/2006">
          <mc:Choice Requires="x14">
            <control shapeId="1460" r:id="rId438" name="Check Box 436">
              <controlPr defaultSize="0" autoFill="0" autoLine="0" autoPict="0">
                <anchor moveWithCells="1">
                  <from>
                    <xdr:col>17</xdr:col>
                    <xdr:colOff>219075</xdr:colOff>
                    <xdr:row>184</xdr:row>
                    <xdr:rowOff>38100</xdr:rowOff>
                  </from>
                  <to>
                    <xdr:col>17</xdr:col>
                    <xdr:colOff>542925</xdr:colOff>
                    <xdr:row>184</xdr:row>
                    <xdr:rowOff>361950</xdr:rowOff>
                  </to>
                </anchor>
              </controlPr>
            </control>
          </mc:Choice>
        </mc:AlternateContent>
        <mc:AlternateContent xmlns:mc="http://schemas.openxmlformats.org/markup-compatibility/2006">
          <mc:Choice Requires="x14">
            <control shapeId="1461" r:id="rId439" name="Check Box 437">
              <controlPr defaultSize="0" autoFill="0" autoLine="0" autoPict="0">
                <anchor moveWithCells="1">
                  <from>
                    <xdr:col>17</xdr:col>
                    <xdr:colOff>219075</xdr:colOff>
                    <xdr:row>185</xdr:row>
                    <xdr:rowOff>38100</xdr:rowOff>
                  </from>
                  <to>
                    <xdr:col>17</xdr:col>
                    <xdr:colOff>542925</xdr:colOff>
                    <xdr:row>185</xdr:row>
                    <xdr:rowOff>361950</xdr:rowOff>
                  </to>
                </anchor>
              </controlPr>
            </control>
          </mc:Choice>
        </mc:AlternateContent>
        <mc:AlternateContent xmlns:mc="http://schemas.openxmlformats.org/markup-compatibility/2006">
          <mc:Choice Requires="x14">
            <control shapeId="1462" r:id="rId440" name="Check Box 438">
              <controlPr defaultSize="0" autoFill="0" autoLine="0" autoPict="0">
                <anchor moveWithCells="1">
                  <from>
                    <xdr:col>17</xdr:col>
                    <xdr:colOff>219075</xdr:colOff>
                    <xdr:row>186</xdr:row>
                    <xdr:rowOff>38100</xdr:rowOff>
                  </from>
                  <to>
                    <xdr:col>17</xdr:col>
                    <xdr:colOff>542925</xdr:colOff>
                    <xdr:row>186</xdr:row>
                    <xdr:rowOff>361950</xdr:rowOff>
                  </to>
                </anchor>
              </controlPr>
            </control>
          </mc:Choice>
        </mc:AlternateContent>
        <mc:AlternateContent xmlns:mc="http://schemas.openxmlformats.org/markup-compatibility/2006">
          <mc:Choice Requires="x14">
            <control shapeId="1463" r:id="rId441" name="Check Box 439">
              <controlPr defaultSize="0" autoFill="0" autoLine="0" autoPict="0">
                <anchor moveWithCells="1">
                  <from>
                    <xdr:col>17</xdr:col>
                    <xdr:colOff>219075</xdr:colOff>
                    <xdr:row>187</xdr:row>
                    <xdr:rowOff>38100</xdr:rowOff>
                  </from>
                  <to>
                    <xdr:col>17</xdr:col>
                    <xdr:colOff>542925</xdr:colOff>
                    <xdr:row>187</xdr:row>
                    <xdr:rowOff>361950</xdr:rowOff>
                  </to>
                </anchor>
              </controlPr>
            </control>
          </mc:Choice>
        </mc:AlternateContent>
        <mc:AlternateContent xmlns:mc="http://schemas.openxmlformats.org/markup-compatibility/2006">
          <mc:Choice Requires="x14">
            <control shapeId="1464" r:id="rId442" name="Check Box 440">
              <controlPr defaultSize="0" autoFill="0" autoLine="0" autoPict="0">
                <anchor moveWithCells="1">
                  <from>
                    <xdr:col>17</xdr:col>
                    <xdr:colOff>219075</xdr:colOff>
                    <xdr:row>188</xdr:row>
                    <xdr:rowOff>38100</xdr:rowOff>
                  </from>
                  <to>
                    <xdr:col>17</xdr:col>
                    <xdr:colOff>542925</xdr:colOff>
                    <xdr:row>188</xdr:row>
                    <xdr:rowOff>361950</xdr:rowOff>
                  </to>
                </anchor>
              </controlPr>
            </control>
          </mc:Choice>
        </mc:AlternateContent>
        <mc:AlternateContent xmlns:mc="http://schemas.openxmlformats.org/markup-compatibility/2006">
          <mc:Choice Requires="x14">
            <control shapeId="1465" r:id="rId443" name="Check Box 441">
              <controlPr defaultSize="0" autoFill="0" autoLine="0" autoPict="0">
                <anchor moveWithCells="1">
                  <from>
                    <xdr:col>17</xdr:col>
                    <xdr:colOff>219075</xdr:colOff>
                    <xdr:row>189</xdr:row>
                    <xdr:rowOff>38100</xdr:rowOff>
                  </from>
                  <to>
                    <xdr:col>17</xdr:col>
                    <xdr:colOff>542925</xdr:colOff>
                    <xdr:row>189</xdr:row>
                    <xdr:rowOff>361950</xdr:rowOff>
                  </to>
                </anchor>
              </controlPr>
            </control>
          </mc:Choice>
        </mc:AlternateContent>
        <mc:AlternateContent xmlns:mc="http://schemas.openxmlformats.org/markup-compatibility/2006">
          <mc:Choice Requires="x14">
            <control shapeId="1466" r:id="rId444" name="Check Box 442">
              <controlPr defaultSize="0" autoFill="0" autoLine="0" autoPict="0">
                <anchor moveWithCells="1">
                  <from>
                    <xdr:col>17</xdr:col>
                    <xdr:colOff>219075</xdr:colOff>
                    <xdr:row>190</xdr:row>
                    <xdr:rowOff>38100</xdr:rowOff>
                  </from>
                  <to>
                    <xdr:col>17</xdr:col>
                    <xdr:colOff>542925</xdr:colOff>
                    <xdr:row>190</xdr:row>
                    <xdr:rowOff>361950</xdr:rowOff>
                  </to>
                </anchor>
              </controlPr>
            </control>
          </mc:Choice>
        </mc:AlternateContent>
        <mc:AlternateContent xmlns:mc="http://schemas.openxmlformats.org/markup-compatibility/2006">
          <mc:Choice Requires="x14">
            <control shapeId="1467" r:id="rId445" name="Check Box 443">
              <controlPr defaultSize="0" autoFill="0" autoLine="0" autoPict="0">
                <anchor moveWithCells="1">
                  <from>
                    <xdr:col>17</xdr:col>
                    <xdr:colOff>219075</xdr:colOff>
                    <xdr:row>191</xdr:row>
                    <xdr:rowOff>38100</xdr:rowOff>
                  </from>
                  <to>
                    <xdr:col>17</xdr:col>
                    <xdr:colOff>542925</xdr:colOff>
                    <xdr:row>191</xdr:row>
                    <xdr:rowOff>361950</xdr:rowOff>
                  </to>
                </anchor>
              </controlPr>
            </control>
          </mc:Choice>
        </mc:AlternateContent>
        <mc:AlternateContent xmlns:mc="http://schemas.openxmlformats.org/markup-compatibility/2006">
          <mc:Choice Requires="x14">
            <control shapeId="1468" r:id="rId446" name="Check Box 444">
              <controlPr defaultSize="0" autoFill="0" autoLine="0" autoPict="0">
                <anchor moveWithCells="1">
                  <from>
                    <xdr:col>17</xdr:col>
                    <xdr:colOff>219075</xdr:colOff>
                    <xdr:row>192</xdr:row>
                    <xdr:rowOff>38100</xdr:rowOff>
                  </from>
                  <to>
                    <xdr:col>17</xdr:col>
                    <xdr:colOff>542925</xdr:colOff>
                    <xdr:row>192</xdr:row>
                    <xdr:rowOff>361950</xdr:rowOff>
                  </to>
                </anchor>
              </controlPr>
            </control>
          </mc:Choice>
        </mc:AlternateContent>
        <mc:AlternateContent xmlns:mc="http://schemas.openxmlformats.org/markup-compatibility/2006">
          <mc:Choice Requires="x14">
            <control shapeId="1469" r:id="rId447" name="Check Box 445">
              <controlPr defaultSize="0" autoFill="0" autoLine="0" autoPict="0">
                <anchor moveWithCells="1">
                  <from>
                    <xdr:col>17</xdr:col>
                    <xdr:colOff>219075</xdr:colOff>
                    <xdr:row>193</xdr:row>
                    <xdr:rowOff>38100</xdr:rowOff>
                  </from>
                  <to>
                    <xdr:col>17</xdr:col>
                    <xdr:colOff>542925</xdr:colOff>
                    <xdr:row>193</xdr:row>
                    <xdr:rowOff>361950</xdr:rowOff>
                  </to>
                </anchor>
              </controlPr>
            </control>
          </mc:Choice>
        </mc:AlternateContent>
        <mc:AlternateContent xmlns:mc="http://schemas.openxmlformats.org/markup-compatibility/2006">
          <mc:Choice Requires="x14">
            <control shapeId="1470" r:id="rId448" name="Check Box 446">
              <controlPr defaultSize="0" autoFill="0" autoLine="0" autoPict="0">
                <anchor moveWithCells="1">
                  <from>
                    <xdr:col>17</xdr:col>
                    <xdr:colOff>219075</xdr:colOff>
                    <xdr:row>194</xdr:row>
                    <xdr:rowOff>38100</xdr:rowOff>
                  </from>
                  <to>
                    <xdr:col>17</xdr:col>
                    <xdr:colOff>542925</xdr:colOff>
                    <xdr:row>194</xdr:row>
                    <xdr:rowOff>361950</xdr:rowOff>
                  </to>
                </anchor>
              </controlPr>
            </control>
          </mc:Choice>
        </mc:AlternateContent>
        <mc:AlternateContent xmlns:mc="http://schemas.openxmlformats.org/markup-compatibility/2006">
          <mc:Choice Requires="x14">
            <control shapeId="1471" r:id="rId449" name="Check Box 447">
              <controlPr defaultSize="0" autoFill="0" autoLine="0" autoPict="0">
                <anchor moveWithCells="1">
                  <from>
                    <xdr:col>17</xdr:col>
                    <xdr:colOff>219075</xdr:colOff>
                    <xdr:row>195</xdr:row>
                    <xdr:rowOff>38100</xdr:rowOff>
                  </from>
                  <to>
                    <xdr:col>17</xdr:col>
                    <xdr:colOff>542925</xdr:colOff>
                    <xdr:row>195</xdr:row>
                    <xdr:rowOff>361950</xdr:rowOff>
                  </to>
                </anchor>
              </controlPr>
            </control>
          </mc:Choice>
        </mc:AlternateContent>
        <mc:AlternateContent xmlns:mc="http://schemas.openxmlformats.org/markup-compatibility/2006">
          <mc:Choice Requires="x14">
            <control shapeId="1472" r:id="rId450" name="Check Box 448">
              <controlPr defaultSize="0" autoFill="0" autoLine="0" autoPict="0">
                <anchor moveWithCells="1">
                  <from>
                    <xdr:col>17</xdr:col>
                    <xdr:colOff>219075</xdr:colOff>
                    <xdr:row>196</xdr:row>
                    <xdr:rowOff>38100</xdr:rowOff>
                  </from>
                  <to>
                    <xdr:col>17</xdr:col>
                    <xdr:colOff>542925</xdr:colOff>
                    <xdr:row>196</xdr:row>
                    <xdr:rowOff>361950</xdr:rowOff>
                  </to>
                </anchor>
              </controlPr>
            </control>
          </mc:Choice>
        </mc:AlternateContent>
        <mc:AlternateContent xmlns:mc="http://schemas.openxmlformats.org/markup-compatibility/2006">
          <mc:Choice Requires="x14">
            <control shapeId="1473" r:id="rId451" name="Check Box 449">
              <controlPr defaultSize="0" autoFill="0" autoLine="0" autoPict="0">
                <anchor moveWithCells="1">
                  <from>
                    <xdr:col>17</xdr:col>
                    <xdr:colOff>219075</xdr:colOff>
                    <xdr:row>197</xdr:row>
                    <xdr:rowOff>38100</xdr:rowOff>
                  </from>
                  <to>
                    <xdr:col>17</xdr:col>
                    <xdr:colOff>542925</xdr:colOff>
                    <xdr:row>197</xdr:row>
                    <xdr:rowOff>361950</xdr:rowOff>
                  </to>
                </anchor>
              </controlPr>
            </control>
          </mc:Choice>
        </mc:AlternateContent>
        <mc:AlternateContent xmlns:mc="http://schemas.openxmlformats.org/markup-compatibility/2006">
          <mc:Choice Requires="x14">
            <control shapeId="1474" r:id="rId452" name="Check Box 450">
              <controlPr defaultSize="0" autoFill="0" autoLine="0" autoPict="0">
                <anchor moveWithCells="1">
                  <from>
                    <xdr:col>17</xdr:col>
                    <xdr:colOff>219075</xdr:colOff>
                    <xdr:row>198</xdr:row>
                    <xdr:rowOff>38100</xdr:rowOff>
                  </from>
                  <to>
                    <xdr:col>17</xdr:col>
                    <xdr:colOff>542925</xdr:colOff>
                    <xdr:row>198</xdr:row>
                    <xdr:rowOff>361950</xdr:rowOff>
                  </to>
                </anchor>
              </controlPr>
            </control>
          </mc:Choice>
        </mc:AlternateContent>
        <mc:AlternateContent xmlns:mc="http://schemas.openxmlformats.org/markup-compatibility/2006">
          <mc:Choice Requires="x14">
            <control shapeId="1475" r:id="rId453" name="Check Box 451">
              <controlPr defaultSize="0" autoFill="0" autoLine="0" autoPict="0">
                <anchor moveWithCells="1">
                  <from>
                    <xdr:col>17</xdr:col>
                    <xdr:colOff>219075</xdr:colOff>
                    <xdr:row>199</xdr:row>
                    <xdr:rowOff>38100</xdr:rowOff>
                  </from>
                  <to>
                    <xdr:col>17</xdr:col>
                    <xdr:colOff>542925</xdr:colOff>
                    <xdr:row>199</xdr:row>
                    <xdr:rowOff>361950</xdr:rowOff>
                  </to>
                </anchor>
              </controlPr>
            </control>
          </mc:Choice>
        </mc:AlternateContent>
        <mc:AlternateContent xmlns:mc="http://schemas.openxmlformats.org/markup-compatibility/2006">
          <mc:Choice Requires="x14">
            <control shapeId="1476" r:id="rId454" name="Check Box 452">
              <controlPr defaultSize="0" autoFill="0" autoLine="0" autoPict="0">
                <anchor moveWithCells="1">
                  <from>
                    <xdr:col>17</xdr:col>
                    <xdr:colOff>219075</xdr:colOff>
                    <xdr:row>200</xdr:row>
                    <xdr:rowOff>38100</xdr:rowOff>
                  </from>
                  <to>
                    <xdr:col>17</xdr:col>
                    <xdr:colOff>542925</xdr:colOff>
                    <xdr:row>200</xdr:row>
                    <xdr:rowOff>361950</xdr:rowOff>
                  </to>
                </anchor>
              </controlPr>
            </control>
          </mc:Choice>
        </mc:AlternateContent>
        <mc:AlternateContent xmlns:mc="http://schemas.openxmlformats.org/markup-compatibility/2006">
          <mc:Choice Requires="x14">
            <control shapeId="1477" r:id="rId455" name="Check Box 453">
              <controlPr defaultSize="0" autoFill="0" autoLine="0" autoPict="0">
                <anchor moveWithCells="1">
                  <from>
                    <xdr:col>17</xdr:col>
                    <xdr:colOff>219075</xdr:colOff>
                    <xdr:row>201</xdr:row>
                    <xdr:rowOff>38100</xdr:rowOff>
                  </from>
                  <to>
                    <xdr:col>17</xdr:col>
                    <xdr:colOff>542925</xdr:colOff>
                    <xdr:row>201</xdr:row>
                    <xdr:rowOff>361950</xdr:rowOff>
                  </to>
                </anchor>
              </controlPr>
            </control>
          </mc:Choice>
        </mc:AlternateContent>
        <mc:AlternateContent xmlns:mc="http://schemas.openxmlformats.org/markup-compatibility/2006">
          <mc:Choice Requires="x14">
            <control shapeId="1478" r:id="rId456" name="Check Box 454">
              <controlPr defaultSize="0" autoFill="0" autoLine="0" autoPict="0">
                <anchor moveWithCells="1">
                  <from>
                    <xdr:col>17</xdr:col>
                    <xdr:colOff>219075</xdr:colOff>
                    <xdr:row>202</xdr:row>
                    <xdr:rowOff>38100</xdr:rowOff>
                  </from>
                  <to>
                    <xdr:col>17</xdr:col>
                    <xdr:colOff>542925</xdr:colOff>
                    <xdr:row>202</xdr:row>
                    <xdr:rowOff>361950</xdr:rowOff>
                  </to>
                </anchor>
              </controlPr>
            </control>
          </mc:Choice>
        </mc:AlternateContent>
        <mc:AlternateContent xmlns:mc="http://schemas.openxmlformats.org/markup-compatibility/2006">
          <mc:Choice Requires="x14">
            <control shapeId="1479" r:id="rId457" name="Check Box 455">
              <controlPr defaultSize="0" autoFill="0" autoLine="0" autoPict="0">
                <anchor moveWithCells="1">
                  <from>
                    <xdr:col>17</xdr:col>
                    <xdr:colOff>219075</xdr:colOff>
                    <xdr:row>203</xdr:row>
                    <xdr:rowOff>38100</xdr:rowOff>
                  </from>
                  <to>
                    <xdr:col>17</xdr:col>
                    <xdr:colOff>542925</xdr:colOff>
                    <xdr:row>203</xdr:row>
                    <xdr:rowOff>361950</xdr:rowOff>
                  </to>
                </anchor>
              </controlPr>
            </control>
          </mc:Choice>
        </mc:AlternateContent>
        <mc:AlternateContent xmlns:mc="http://schemas.openxmlformats.org/markup-compatibility/2006">
          <mc:Choice Requires="x14">
            <control shapeId="1480" r:id="rId458" name="Check Box 456">
              <controlPr defaultSize="0" autoFill="0" autoLine="0" autoPict="0">
                <anchor moveWithCells="1">
                  <from>
                    <xdr:col>17</xdr:col>
                    <xdr:colOff>219075</xdr:colOff>
                    <xdr:row>204</xdr:row>
                    <xdr:rowOff>38100</xdr:rowOff>
                  </from>
                  <to>
                    <xdr:col>17</xdr:col>
                    <xdr:colOff>542925</xdr:colOff>
                    <xdr:row>204</xdr:row>
                    <xdr:rowOff>361950</xdr:rowOff>
                  </to>
                </anchor>
              </controlPr>
            </control>
          </mc:Choice>
        </mc:AlternateContent>
        <mc:AlternateContent xmlns:mc="http://schemas.openxmlformats.org/markup-compatibility/2006">
          <mc:Choice Requires="x14">
            <control shapeId="1481" r:id="rId459" name="Check Box 457">
              <controlPr defaultSize="0" autoFill="0" autoLine="0" autoPict="0">
                <anchor moveWithCells="1">
                  <from>
                    <xdr:col>17</xdr:col>
                    <xdr:colOff>219075</xdr:colOff>
                    <xdr:row>205</xdr:row>
                    <xdr:rowOff>38100</xdr:rowOff>
                  </from>
                  <to>
                    <xdr:col>17</xdr:col>
                    <xdr:colOff>542925</xdr:colOff>
                    <xdr:row>205</xdr:row>
                    <xdr:rowOff>361950</xdr:rowOff>
                  </to>
                </anchor>
              </controlPr>
            </control>
          </mc:Choice>
        </mc:AlternateContent>
        <mc:AlternateContent xmlns:mc="http://schemas.openxmlformats.org/markup-compatibility/2006">
          <mc:Choice Requires="x14">
            <control shapeId="1482" r:id="rId460" name="Check Box 458">
              <controlPr defaultSize="0" autoFill="0" autoLine="0" autoPict="0">
                <anchor moveWithCells="1">
                  <from>
                    <xdr:col>17</xdr:col>
                    <xdr:colOff>219075</xdr:colOff>
                    <xdr:row>206</xdr:row>
                    <xdr:rowOff>38100</xdr:rowOff>
                  </from>
                  <to>
                    <xdr:col>17</xdr:col>
                    <xdr:colOff>542925</xdr:colOff>
                    <xdr:row>206</xdr:row>
                    <xdr:rowOff>361950</xdr:rowOff>
                  </to>
                </anchor>
              </controlPr>
            </control>
          </mc:Choice>
        </mc:AlternateContent>
        <mc:AlternateContent xmlns:mc="http://schemas.openxmlformats.org/markup-compatibility/2006">
          <mc:Choice Requires="x14">
            <control shapeId="1483" r:id="rId461" name="Check Box 459">
              <controlPr defaultSize="0" autoFill="0" autoLine="0" autoPict="0">
                <anchor moveWithCells="1">
                  <from>
                    <xdr:col>17</xdr:col>
                    <xdr:colOff>219075</xdr:colOff>
                    <xdr:row>207</xdr:row>
                    <xdr:rowOff>38100</xdr:rowOff>
                  </from>
                  <to>
                    <xdr:col>17</xdr:col>
                    <xdr:colOff>542925</xdr:colOff>
                    <xdr:row>207</xdr:row>
                    <xdr:rowOff>361950</xdr:rowOff>
                  </to>
                </anchor>
              </controlPr>
            </control>
          </mc:Choice>
        </mc:AlternateContent>
        <mc:AlternateContent xmlns:mc="http://schemas.openxmlformats.org/markup-compatibility/2006">
          <mc:Choice Requires="x14">
            <control shapeId="1484" r:id="rId462" name="Check Box 460">
              <controlPr defaultSize="0" autoFill="0" autoLine="0" autoPict="0">
                <anchor moveWithCells="1">
                  <from>
                    <xdr:col>17</xdr:col>
                    <xdr:colOff>219075</xdr:colOff>
                    <xdr:row>208</xdr:row>
                    <xdr:rowOff>38100</xdr:rowOff>
                  </from>
                  <to>
                    <xdr:col>17</xdr:col>
                    <xdr:colOff>542925</xdr:colOff>
                    <xdr:row>208</xdr:row>
                    <xdr:rowOff>361950</xdr:rowOff>
                  </to>
                </anchor>
              </controlPr>
            </control>
          </mc:Choice>
        </mc:AlternateContent>
        <mc:AlternateContent xmlns:mc="http://schemas.openxmlformats.org/markup-compatibility/2006">
          <mc:Choice Requires="x14">
            <control shapeId="1485" r:id="rId463" name="Check Box 461">
              <controlPr defaultSize="0" autoFill="0" autoLine="0" autoPict="0">
                <anchor moveWithCells="1">
                  <from>
                    <xdr:col>17</xdr:col>
                    <xdr:colOff>219075</xdr:colOff>
                    <xdr:row>209</xdr:row>
                    <xdr:rowOff>38100</xdr:rowOff>
                  </from>
                  <to>
                    <xdr:col>17</xdr:col>
                    <xdr:colOff>542925</xdr:colOff>
                    <xdr:row>209</xdr:row>
                    <xdr:rowOff>361950</xdr:rowOff>
                  </to>
                </anchor>
              </controlPr>
            </control>
          </mc:Choice>
        </mc:AlternateContent>
        <mc:AlternateContent xmlns:mc="http://schemas.openxmlformats.org/markup-compatibility/2006">
          <mc:Choice Requires="x14">
            <control shapeId="1486" r:id="rId464" name="Check Box 462">
              <controlPr defaultSize="0" autoFill="0" autoLine="0" autoPict="0">
                <anchor moveWithCells="1">
                  <from>
                    <xdr:col>17</xdr:col>
                    <xdr:colOff>219075</xdr:colOff>
                    <xdr:row>210</xdr:row>
                    <xdr:rowOff>38100</xdr:rowOff>
                  </from>
                  <to>
                    <xdr:col>17</xdr:col>
                    <xdr:colOff>542925</xdr:colOff>
                    <xdr:row>210</xdr:row>
                    <xdr:rowOff>361950</xdr:rowOff>
                  </to>
                </anchor>
              </controlPr>
            </control>
          </mc:Choice>
        </mc:AlternateContent>
        <mc:AlternateContent xmlns:mc="http://schemas.openxmlformats.org/markup-compatibility/2006">
          <mc:Choice Requires="x14">
            <control shapeId="1487" r:id="rId465" name="Check Box 463">
              <controlPr defaultSize="0" autoFill="0" autoLine="0" autoPict="0">
                <anchor moveWithCells="1">
                  <from>
                    <xdr:col>17</xdr:col>
                    <xdr:colOff>219075</xdr:colOff>
                    <xdr:row>211</xdr:row>
                    <xdr:rowOff>38100</xdr:rowOff>
                  </from>
                  <to>
                    <xdr:col>17</xdr:col>
                    <xdr:colOff>542925</xdr:colOff>
                    <xdr:row>211</xdr:row>
                    <xdr:rowOff>361950</xdr:rowOff>
                  </to>
                </anchor>
              </controlPr>
            </control>
          </mc:Choice>
        </mc:AlternateContent>
        <mc:AlternateContent xmlns:mc="http://schemas.openxmlformats.org/markup-compatibility/2006">
          <mc:Choice Requires="x14">
            <control shapeId="1488" r:id="rId466" name="Check Box 464">
              <controlPr defaultSize="0" autoFill="0" autoLine="0" autoPict="0">
                <anchor moveWithCells="1">
                  <from>
                    <xdr:col>17</xdr:col>
                    <xdr:colOff>219075</xdr:colOff>
                    <xdr:row>212</xdr:row>
                    <xdr:rowOff>38100</xdr:rowOff>
                  </from>
                  <to>
                    <xdr:col>17</xdr:col>
                    <xdr:colOff>542925</xdr:colOff>
                    <xdr:row>212</xdr:row>
                    <xdr:rowOff>361950</xdr:rowOff>
                  </to>
                </anchor>
              </controlPr>
            </control>
          </mc:Choice>
        </mc:AlternateContent>
        <mc:AlternateContent xmlns:mc="http://schemas.openxmlformats.org/markup-compatibility/2006">
          <mc:Choice Requires="x14">
            <control shapeId="1489" r:id="rId467" name="Check Box 465">
              <controlPr defaultSize="0" autoFill="0" autoLine="0" autoPict="0">
                <anchor moveWithCells="1">
                  <from>
                    <xdr:col>17</xdr:col>
                    <xdr:colOff>219075</xdr:colOff>
                    <xdr:row>213</xdr:row>
                    <xdr:rowOff>38100</xdr:rowOff>
                  </from>
                  <to>
                    <xdr:col>17</xdr:col>
                    <xdr:colOff>542925</xdr:colOff>
                    <xdr:row>213</xdr:row>
                    <xdr:rowOff>361950</xdr:rowOff>
                  </to>
                </anchor>
              </controlPr>
            </control>
          </mc:Choice>
        </mc:AlternateContent>
        <mc:AlternateContent xmlns:mc="http://schemas.openxmlformats.org/markup-compatibility/2006">
          <mc:Choice Requires="x14">
            <control shapeId="1490" r:id="rId468" name="Check Box 466">
              <controlPr defaultSize="0" autoFill="0" autoLine="0" autoPict="0">
                <anchor moveWithCells="1">
                  <from>
                    <xdr:col>17</xdr:col>
                    <xdr:colOff>219075</xdr:colOff>
                    <xdr:row>214</xdr:row>
                    <xdr:rowOff>38100</xdr:rowOff>
                  </from>
                  <to>
                    <xdr:col>17</xdr:col>
                    <xdr:colOff>542925</xdr:colOff>
                    <xdr:row>214</xdr:row>
                    <xdr:rowOff>361950</xdr:rowOff>
                  </to>
                </anchor>
              </controlPr>
            </control>
          </mc:Choice>
        </mc:AlternateContent>
        <mc:AlternateContent xmlns:mc="http://schemas.openxmlformats.org/markup-compatibility/2006">
          <mc:Choice Requires="x14">
            <control shapeId="1491" r:id="rId469" name="Check Box 467">
              <controlPr defaultSize="0" autoFill="0" autoLine="0" autoPict="0">
                <anchor moveWithCells="1">
                  <from>
                    <xdr:col>17</xdr:col>
                    <xdr:colOff>219075</xdr:colOff>
                    <xdr:row>215</xdr:row>
                    <xdr:rowOff>38100</xdr:rowOff>
                  </from>
                  <to>
                    <xdr:col>17</xdr:col>
                    <xdr:colOff>542925</xdr:colOff>
                    <xdr:row>215</xdr:row>
                    <xdr:rowOff>361950</xdr:rowOff>
                  </to>
                </anchor>
              </controlPr>
            </control>
          </mc:Choice>
        </mc:AlternateContent>
        <mc:AlternateContent xmlns:mc="http://schemas.openxmlformats.org/markup-compatibility/2006">
          <mc:Choice Requires="x14">
            <control shapeId="1492" r:id="rId470" name="Check Box 468">
              <controlPr defaultSize="0" autoFill="0" autoLine="0" autoPict="0">
                <anchor moveWithCells="1">
                  <from>
                    <xdr:col>17</xdr:col>
                    <xdr:colOff>219075</xdr:colOff>
                    <xdr:row>216</xdr:row>
                    <xdr:rowOff>38100</xdr:rowOff>
                  </from>
                  <to>
                    <xdr:col>17</xdr:col>
                    <xdr:colOff>542925</xdr:colOff>
                    <xdr:row>216</xdr:row>
                    <xdr:rowOff>361950</xdr:rowOff>
                  </to>
                </anchor>
              </controlPr>
            </control>
          </mc:Choice>
        </mc:AlternateContent>
        <mc:AlternateContent xmlns:mc="http://schemas.openxmlformats.org/markup-compatibility/2006">
          <mc:Choice Requires="x14">
            <control shapeId="1493" r:id="rId471" name="Check Box 469">
              <controlPr defaultSize="0" autoFill="0" autoLine="0" autoPict="0">
                <anchor moveWithCells="1">
                  <from>
                    <xdr:col>17</xdr:col>
                    <xdr:colOff>219075</xdr:colOff>
                    <xdr:row>217</xdr:row>
                    <xdr:rowOff>38100</xdr:rowOff>
                  </from>
                  <to>
                    <xdr:col>17</xdr:col>
                    <xdr:colOff>542925</xdr:colOff>
                    <xdr:row>217</xdr:row>
                    <xdr:rowOff>361950</xdr:rowOff>
                  </to>
                </anchor>
              </controlPr>
            </control>
          </mc:Choice>
        </mc:AlternateContent>
        <mc:AlternateContent xmlns:mc="http://schemas.openxmlformats.org/markup-compatibility/2006">
          <mc:Choice Requires="x14">
            <control shapeId="1494" r:id="rId472" name="Check Box 470">
              <controlPr defaultSize="0" autoFill="0" autoLine="0" autoPict="0">
                <anchor moveWithCells="1">
                  <from>
                    <xdr:col>17</xdr:col>
                    <xdr:colOff>219075</xdr:colOff>
                    <xdr:row>218</xdr:row>
                    <xdr:rowOff>38100</xdr:rowOff>
                  </from>
                  <to>
                    <xdr:col>17</xdr:col>
                    <xdr:colOff>542925</xdr:colOff>
                    <xdr:row>218</xdr:row>
                    <xdr:rowOff>361950</xdr:rowOff>
                  </to>
                </anchor>
              </controlPr>
            </control>
          </mc:Choice>
        </mc:AlternateContent>
        <mc:AlternateContent xmlns:mc="http://schemas.openxmlformats.org/markup-compatibility/2006">
          <mc:Choice Requires="x14">
            <control shapeId="1495" r:id="rId473" name="Check Box 471">
              <controlPr defaultSize="0" autoFill="0" autoLine="0" autoPict="0">
                <anchor moveWithCells="1">
                  <from>
                    <xdr:col>17</xdr:col>
                    <xdr:colOff>219075</xdr:colOff>
                    <xdr:row>219</xdr:row>
                    <xdr:rowOff>38100</xdr:rowOff>
                  </from>
                  <to>
                    <xdr:col>17</xdr:col>
                    <xdr:colOff>542925</xdr:colOff>
                    <xdr:row>219</xdr:row>
                    <xdr:rowOff>361950</xdr:rowOff>
                  </to>
                </anchor>
              </controlPr>
            </control>
          </mc:Choice>
        </mc:AlternateContent>
        <mc:AlternateContent xmlns:mc="http://schemas.openxmlformats.org/markup-compatibility/2006">
          <mc:Choice Requires="x14">
            <control shapeId="1496" r:id="rId474" name="Check Box 472">
              <controlPr defaultSize="0" autoFill="0" autoLine="0" autoPict="0">
                <anchor moveWithCells="1">
                  <from>
                    <xdr:col>17</xdr:col>
                    <xdr:colOff>219075</xdr:colOff>
                    <xdr:row>220</xdr:row>
                    <xdr:rowOff>38100</xdr:rowOff>
                  </from>
                  <to>
                    <xdr:col>17</xdr:col>
                    <xdr:colOff>542925</xdr:colOff>
                    <xdr:row>220</xdr:row>
                    <xdr:rowOff>361950</xdr:rowOff>
                  </to>
                </anchor>
              </controlPr>
            </control>
          </mc:Choice>
        </mc:AlternateContent>
        <mc:AlternateContent xmlns:mc="http://schemas.openxmlformats.org/markup-compatibility/2006">
          <mc:Choice Requires="x14">
            <control shapeId="1497" r:id="rId475" name="Check Box 473">
              <controlPr defaultSize="0" autoFill="0" autoLine="0" autoPict="0">
                <anchor moveWithCells="1">
                  <from>
                    <xdr:col>17</xdr:col>
                    <xdr:colOff>219075</xdr:colOff>
                    <xdr:row>221</xdr:row>
                    <xdr:rowOff>38100</xdr:rowOff>
                  </from>
                  <to>
                    <xdr:col>17</xdr:col>
                    <xdr:colOff>542925</xdr:colOff>
                    <xdr:row>221</xdr:row>
                    <xdr:rowOff>361950</xdr:rowOff>
                  </to>
                </anchor>
              </controlPr>
            </control>
          </mc:Choice>
        </mc:AlternateContent>
        <mc:AlternateContent xmlns:mc="http://schemas.openxmlformats.org/markup-compatibility/2006">
          <mc:Choice Requires="x14">
            <control shapeId="1498" r:id="rId476" name="Check Box 474">
              <controlPr defaultSize="0" autoFill="0" autoLine="0" autoPict="0">
                <anchor moveWithCells="1">
                  <from>
                    <xdr:col>17</xdr:col>
                    <xdr:colOff>219075</xdr:colOff>
                    <xdr:row>222</xdr:row>
                    <xdr:rowOff>38100</xdr:rowOff>
                  </from>
                  <to>
                    <xdr:col>17</xdr:col>
                    <xdr:colOff>542925</xdr:colOff>
                    <xdr:row>222</xdr:row>
                    <xdr:rowOff>361950</xdr:rowOff>
                  </to>
                </anchor>
              </controlPr>
            </control>
          </mc:Choice>
        </mc:AlternateContent>
        <mc:AlternateContent xmlns:mc="http://schemas.openxmlformats.org/markup-compatibility/2006">
          <mc:Choice Requires="x14">
            <control shapeId="1499" r:id="rId477" name="Check Box 475">
              <controlPr defaultSize="0" autoFill="0" autoLine="0" autoPict="0">
                <anchor moveWithCells="1">
                  <from>
                    <xdr:col>17</xdr:col>
                    <xdr:colOff>219075</xdr:colOff>
                    <xdr:row>223</xdr:row>
                    <xdr:rowOff>38100</xdr:rowOff>
                  </from>
                  <to>
                    <xdr:col>17</xdr:col>
                    <xdr:colOff>542925</xdr:colOff>
                    <xdr:row>223</xdr:row>
                    <xdr:rowOff>361950</xdr:rowOff>
                  </to>
                </anchor>
              </controlPr>
            </control>
          </mc:Choice>
        </mc:AlternateContent>
        <mc:AlternateContent xmlns:mc="http://schemas.openxmlformats.org/markup-compatibility/2006">
          <mc:Choice Requires="x14">
            <control shapeId="1500" r:id="rId478" name="Check Box 476">
              <controlPr defaultSize="0" autoFill="0" autoLine="0" autoPict="0">
                <anchor moveWithCells="1">
                  <from>
                    <xdr:col>17</xdr:col>
                    <xdr:colOff>219075</xdr:colOff>
                    <xdr:row>224</xdr:row>
                    <xdr:rowOff>38100</xdr:rowOff>
                  </from>
                  <to>
                    <xdr:col>17</xdr:col>
                    <xdr:colOff>542925</xdr:colOff>
                    <xdr:row>224</xdr:row>
                    <xdr:rowOff>361950</xdr:rowOff>
                  </to>
                </anchor>
              </controlPr>
            </control>
          </mc:Choice>
        </mc:AlternateContent>
        <mc:AlternateContent xmlns:mc="http://schemas.openxmlformats.org/markup-compatibility/2006">
          <mc:Choice Requires="x14">
            <control shapeId="1501" r:id="rId479" name="Check Box 477">
              <controlPr defaultSize="0" autoFill="0" autoLine="0" autoPict="0">
                <anchor moveWithCells="1">
                  <from>
                    <xdr:col>17</xdr:col>
                    <xdr:colOff>219075</xdr:colOff>
                    <xdr:row>225</xdr:row>
                    <xdr:rowOff>38100</xdr:rowOff>
                  </from>
                  <to>
                    <xdr:col>17</xdr:col>
                    <xdr:colOff>542925</xdr:colOff>
                    <xdr:row>225</xdr:row>
                    <xdr:rowOff>361950</xdr:rowOff>
                  </to>
                </anchor>
              </controlPr>
            </control>
          </mc:Choice>
        </mc:AlternateContent>
        <mc:AlternateContent xmlns:mc="http://schemas.openxmlformats.org/markup-compatibility/2006">
          <mc:Choice Requires="x14">
            <control shapeId="1502" r:id="rId480" name="Check Box 478">
              <controlPr defaultSize="0" autoFill="0" autoLine="0" autoPict="0">
                <anchor moveWithCells="1">
                  <from>
                    <xdr:col>17</xdr:col>
                    <xdr:colOff>219075</xdr:colOff>
                    <xdr:row>226</xdr:row>
                    <xdr:rowOff>38100</xdr:rowOff>
                  </from>
                  <to>
                    <xdr:col>17</xdr:col>
                    <xdr:colOff>542925</xdr:colOff>
                    <xdr:row>226</xdr:row>
                    <xdr:rowOff>361950</xdr:rowOff>
                  </to>
                </anchor>
              </controlPr>
            </control>
          </mc:Choice>
        </mc:AlternateContent>
        <mc:AlternateContent xmlns:mc="http://schemas.openxmlformats.org/markup-compatibility/2006">
          <mc:Choice Requires="x14">
            <control shapeId="1503" r:id="rId481" name="Check Box 479">
              <controlPr defaultSize="0" autoFill="0" autoLine="0" autoPict="0">
                <anchor moveWithCells="1">
                  <from>
                    <xdr:col>17</xdr:col>
                    <xdr:colOff>219075</xdr:colOff>
                    <xdr:row>227</xdr:row>
                    <xdr:rowOff>38100</xdr:rowOff>
                  </from>
                  <to>
                    <xdr:col>17</xdr:col>
                    <xdr:colOff>542925</xdr:colOff>
                    <xdr:row>227</xdr:row>
                    <xdr:rowOff>361950</xdr:rowOff>
                  </to>
                </anchor>
              </controlPr>
            </control>
          </mc:Choice>
        </mc:AlternateContent>
        <mc:AlternateContent xmlns:mc="http://schemas.openxmlformats.org/markup-compatibility/2006">
          <mc:Choice Requires="x14">
            <control shapeId="1504" r:id="rId482" name="Check Box 480">
              <controlPr defaultSize="0" autoFill="0" autoLine="0" autoPict="0">
                <anchor moveWithCells="1">
                  <from>
                    <xdr:col>17</xdr:col>
                    <xdr:colOff>219075</xdr:colOff>
                    <xdr:row>228</xdr:row>
                    <xdr:rowOff>38100</xdr:rowOff>
                  </from>
                  <to>
                    <xdr:col>17</xdr:col>
                    <xdr:colOff>542925</xdr:colOff>
                    <xdr:row>228</xdr:row>
                    <xdr:rowOff>361950</xdr:rowOff>
                  </to>
                </anchor>
              </controlPr>
            </control>
          </mc:Choice>
        </mc:AlternateContent>
        <mc:AlternateContent xmlns:mc="http://schemas.openxmlformats.org/markup-compatibility/2006">
          <mc:Choice Requires="x14">
            <control shapeId="1505" r:id="rId483" name="Check Box 481">
              <controlPr defaultSize="0" autoFill="0" autoLine="0" autoPict="0">
                <anchor moveWithCells="1">
                  <from>
                    <xdr:col>17</xdr:col>
                    <xdr:colOff>219075</xdr:colOff>
                    <xdr:row>229</xdr:row>
                    <xdr:rowOff>38100</xdr:rowOff>
                  </from>
                  <to>
                    <xdr:col>17</xdr:col>
                    <xdr:colOff>542925</xdr:colOff>
                    <xdr:row>229</xdr:row>
                    <xdr:rowOff>361950</xdr:rowOff>
                  </to>
                </anchor>
              </controlPr>
            </control>
          </mc:Choice>
        </mc:AlternateContent>
        <mc:AlternateContent xmlns:mc="http://schemas.openxmlformats.org/markup-compatibility/2006">
          <mc:Choice Requires="x14">
            <control shapeId="1506" r:id="rId484" name="Check Box 482">
              <controlPr defaultSize="0" autoFill="0" autoLine="0" autoPict="0">
                <anchor moveWithCells="1">
                  <from>
                    <xdr:col>17</xdr:col>
                    <xdr:colOff>219075</xdr:colOff>
                    <xdr:row>230</xdr:row>
                    <xdr:rowOff>38100</xdr:rowOff>
                  </from>
                  <to>
                    <xdr:col>17</xdr:col>
                    <xdr:colOff>542925</xdr:colOff>
                    <xdr:row>230</xdr:row>
                    <xdr:rowOff>361950</xdr:rowOff>
                  </to>
                </anchor>
              </controlPr>
            </control>
          </mc:Choice>
        </mc:AlternateContent>
        <mc:AlternateContent xmlns:mc="http://schemas.openxmlformats.org/markup-compatibility/2006">
          <mc:Choice Requires="x14">
            <control shapeId="1507" r:id="rId485" name="Check Box 483">
              <controlPr defaultSize="0" autoFill="0" autoLine="0" autoPict="0">
                <anchor moveWithCells="1">
                  <from>
                    <xdr:col>17</xdr:col>
                    <xdr:colOff>219075</xdr:colOff>
                    <xdr:row>231</xdr:row>
                    <xdr:rowOff>38100</xdr:rowOff>
                  </from>
                  <to>
                    <xdr:col>17</xdr:col>
                    <xdr:colOff>542925</xdr:colOff>
                    <xdr:row>231</xdr:row>
                    <xdr:rowOff>361950</xdr:rowOff>
                  </to>
                </anchor>
              </controlPr>
            </control>
          </mc:Choice>
        </mc:AlternateContent>
        <mc:AlternateContent xmlns:mc="http://schemas.openxmlformats.org/markup-compatibility/2006">
          <mc:Choice Requires="x14">
            <control shapeId="1508" r:id="rId486" name="Check Box 484">
              <controlPr defaultSize="0" autoFill="0" autoLine="0" autoPict="0">
                <anchor moveWithCells="1">
                  <from>
                    <xdr:col>17</xdr:col>
                    <xdr:colOff>219075</xdr:colOff>
                    <xdr:row>232</xdr:row>
                    <xdr:rowOff>38100</xdr:rowOff>
                  </from>
                  <to>
                    <xdr:col>17</xdr:col>
                    <xdr:colOff>542925</xdr:colOff>
                    <xdr:row>232</xdr:row>
                    <xdr:rowOff>361950</xdr:rowOff>
                  </to>
                </anchor>
              </controlPr>
            </control>
          </mc:Choice>
        </mc:AlternateContent>
        <mc:AlternateContent xmlns:mc="http://schemas.openxmlformats.org/markup-compatibility/2006">
          <mc:Choice Requires="x14">
            <control shapeId="1509" r:id="rId487" name="Check Box 485">
              <controlPr defaultSize="0" autoFill="0" autoLine="0" autoPict="0">
                <anchor moveWithCells="1">
                  <from>
                    <xdr:col>17</xdr:col>
                    <xdr:colOff>219075</xdr:colOff>
                    <xdr:row>233</xdr:row>
                    <xdr:rowOff>38100</xdr:rowOff>
                  </from>
                  <to>
                    <xdr:col>17</xdr:col>
                    <xdr:colOff>542925</xdr:colOff>
                    <xdr:row>233</xdr:row>
                    <xdr:rowOff>361950</xdr:rowOff>
                  </to>
                </anchor>
              </controlPr>
            </control>
          </mc:Choice>
        </mc:AlternateContent>
        <mc:AlternateContent xmlns:mc="http://schemas.openxmlformats.org/markup-compatibility/2006">
          <mc:Choice Requires="x14">
            <control shapeId="1510" r:id="rId488" name="Check Box 486">
              <controlPr defaultSize="0" autoFill="0" autoLine="0" autoPict="0">
                <anchor moveWithCells="1">
                  <from>
                    <xdr:col>17</xdr:col>
                    <xdr:colOff>219075</xdr:colOff>
                    <xdr:row>234</xdr:row>
                    <xdr:rowOff>38100</xdr:rowOff>
                  </from>
                  <to>
                    <xdr:col>17</xdr:col>
                    <xdr:colOff>542925</xdr:colOff>
                    <xdr:row>234</xdr:row>
                    <xdr:rowOff>361950</xdr:rowOff>
                  </to>
                </anchor>
              </controlPr>
            </control>
          </mc:Choice>
        </mc:AlternateContent>
        <mc:AlternateContent xmlns:mc="http://schemas.openxmlformats.org/markup-compatibility/2006">
          <mc:Choice Requires="x14">
            <control shapeId="1511" r:id="rId489" name="Check Box 487">
              <controlPr defaultSize="0" autoFill="0" autoLine="0" autoPict="0">
                <anchor moveWithCells="1">
                  <from>
                    <xdr:col>17</xdr:col>
                    <xdr:colOff>219075</xdr:colOff>
                    <xdr:row>235</xdr:row>
                    <xdr:rowOff>38100</xdr:rowOff>
                  </from>
                  <to>
                    <xdr:col>17</xdr:col>
                    <xdr:colOff>542925</xdr:colOff>
                    <xdr:row>235</xdr:row>
                    <xdr:rowOff>361950</xdr:rowOff>
                  </to>
                </anchor>
              </controlPr>
            </control>
          </mc:Choice>
        </mc:AlternateContent>
        <mc:AlternateContent xmlns:mc="http://schemas.openxmlformats.org/markup-compatibility/2006">
          <mc:Choice Requires="x14">
            <control shapeId="1512" r:id="rId490" name="Check Box 488">
              <controlPr defaultSize="0" autoFill="0" autoLine="0" autoPict="0">
                <anchor moveWithCells="1">
                  <from>
                    <xdr:col>17</xdr:col>
                    <xdr:colOff>219075</xdr:colOff>
                    <xdr:row>236</xdr:row>
                    <xdr:rowOff>38100</xdr:rowOff>
                  </from>
                  <to>
                    <xdr:col>17</xdr:col>
                    <xdr:colOff>542925</xdr:colOff>
                    <xdr:row>236</xdr:row>
                    <xdr:rowOff>361950</xdr:rowOff>
                  </to>
                </anchor>
              </controlPr>
            </control>
          </mc:Choice>
        </mc:AlternateContent>
        <mc:AlternateContent xmlns:mc="http://schemas.openxmlformats.org/markup-compatibility/2006">
          <mc:Choice Requires="x14">
            <control shapeId="1513" r:id="rId491" name="Check Box 489">
              <controlPr defaultSize="0" autoFill="0" autoLine="0" autoPict="0">
                <anchor moveWithCells="1">
                  <from>
                    <xdr:col>17</xdr:col>
                    <xdr:colOff>219075</xdr:colOff>
                    <xdr:row>237</xdr:row>
                    <xdr:rowOff>38100</xdr:rowOff>
                  </from>
                  <to>
                    <xdr:col>17</xdr:col>
                    <xdr:colOff>542925</xdr:colOff>
                    <xdr:row>237</xdr:row>
                    <xdr:rowOff>361950</xdr:rowOff>
                  </to>
                </anchor>
              </controlPr>
            </control>
          </mc:Choice>
        </mc:AlternateContent>
        <mc:AlternateContent xmlns:mc="http://schemas.openxmlformats.org/markup-compatibility/2006">
          <mc:Choice Requires="x14">
            <control shapeId="1514" r:id="rId492" name="Check Box 490">
              <controlPr defaultSize="0" autoFill="0" autoLine="0" autoPict="0">
                <anchor moveWithCells="1">
                  <from>
                    <xdr:col>17</xdr:col>
                    <xdr:colOff>219075</xdr:colOff>
                    <xdr:row>238</xdr:row>
                    <xdr:rowOff>38100</xdr:rowOff>
                  </from>
                  <to>
                    <xdr:col>17</xdr:col>
                    <xdr:colOff>542925</xdr:colOff>
                    <xdr:row>238</xdr:row>
                    <xdr:rowOff>361950</xdr:rowOff>
                  </to>
                </anchor>
              </controlPr>
            </control>
          </mc:Choice>
        </mc:AlternateContent>
        <mc:AlternateContent xmlns:mc="http://schemas.openxmlformats.org/markup-compatibility/2006">
          <mc:Choice Requires="x14">
            <control shapeId="1515" r:id="rId493" name="Check Box 491">
              <controlPr defaultSize="0" autoFill="0" autoLine="0" autoPict="0">
                <anchor moveWithCells="1">
                  <from>
                    <xdr:col>17</xdr:col>
                    <xdr:colOff>219075</xdr:colOff>
                    <xdr:row>239</xdr:row>
                    <xdr:rowOff>38100</xdr:rowOff>
                  </from>
                  <to>
                    <xdr:col>17</xdr:col>
                    <xdr:colOff>542925</xdr:colOff>
                    <xdr:row>239</xdr:row>
                    <xdr:rowOff>361950</xdr:rowOff>
                  </to>
                </anchor>
              </controlPr>
            </control>
          </mc:Choice>
        </mc:AlternateContent>
        <mc:AlternateContent xmlns:mc="http://schemas.openxmlformats.org/markup-compatibility/2006">
          <mc:Choice Requires="x14">
            <control shapeId="1516" r:id="rId494" name="Check Box 492">
              <controlPr defaultSize="0" autoFill="0" autoLine="0" autoPict="0">
                <anchor moveWithCells="1">
                  <from>
                    <xdr:col>17</xdr:col>
                    <xdr:colOff>219075</xdr:colOff>
                    <xdr:row>240</xdr:row>
                    <xdr:rowOff>38100</xdr:rowOff>
                  </from>
                  <to>
                    <xdr:col>17</xdr:col>
                    <xdr:colOff>542925</xdr:colOff>
                    <xdr:row>240</xdr:row>
                    <xdr:rowOff>361950</xdr:rowOff>
                  </to>
                </anchor>
              </controlPr>
            </control>
          </mc:Choice>
        </mc:AlternateContent>
        <mc:AlternateContent xmlns:mc="http://schemas.openxmlformats.org/markup-compatibility/2006">
          <mc:Choice Requires="x14">
            <control shapeId="1517" r:id="rId495" name="Check Box 493">
              <controlPr defaultSize="0" autoFill="0" autoLine="0" autoPict="0">
                <anchor moveWithCells="1">
                  <from>
                    <xdr:col>17</xdr:col>
                    <xdr:colOff>219075</xdr:colOff>
                    <xdr:row>241</xdr:row>
                    <xdr:rowOff>38100</xdr:rowOff>
                  </from>
                  <to>
                    <xdr:col>17</xdr:col>
                    <xdr:colOff>542925</xdr:colOff>
                    <xdr:row>241</xdr:row>
                    <xdr:rowOff>361950</xdr:rowOff>
                  </to>
                </anchor>
              </controlPr>
            </control>
          </mc:Choice>
        </mc:AlternateContent>
        <mc:AlternateContent xmlns:mc="http://schemas.openxmlformats.org/markup-compatibility/2006">
          <mc:Choice Requires="x14">
            <control shapeId="1518" r:id="rId496" name="Check Box 494">
              <controlPr defaultSize="0" autoFill="0" autoLine="0" autoPict="0">
                <anchor moveWithCells="1">
                  <from>
                    <xdr:col>17</xdr:col>
                    <xdr:colOff>219075</xdr:colOff>
                    <xdr:row>242</xdr:row>
                    <xdr:rowOff>38100</xdr:rowOff>
                  </from>
                  <to>
                    <xdr:col>17</xdr:col>
                    <xdr:colOff>542925</xdr:colOff>
                    <xdr:row>242</xdr:row>
                    <xdr:rowOff>361950</xdr:rowOff>
                  </to>
                </anchor>
              </controlPr>
            </control>
          </mc:Choice>
        </mc:AlternateContent>
        <mc:AlternateContent xmlns:mc="http://schemas.openxmlformats.org/markup-compatibility/2006">
          <mc:Choice Requires="x14">
            <control shapeId="1519" r:id="rId497" name="Check Box 495">
              <controlPr defaultSize="0" autoFill="0" autoLine="0" autoPict="0">
                <anchor moveWithCells="1">
                  <from>
                    <xdr:col>17</xdr:col>
                    <xdr:colOff>219075</xdr:colOff>
                    <xdr:row>243</xdr:row>
                    <xdr:rowOff>38100</xdr:rowOff>
                  </from>
                  <to>
                    <xdr:col>17</xdr:col>
                    <xdr:colOff>542925</xdr:colOff>
                    <xdr:row>243</xdr:row>
                    <xdr:rowOff>361950</xdr:rowOff>
                  </to>
                </anchor>
              </controlPr>
            </control>
          </mc:Choice>
        </mc:AlternateContent>
        <mc:AlternateContent xmlns:mc="http://schemas.openxmlformats.org/markup-compatibility/2006">
          <mc:Choice Requires="x14">
            <control shapeId="1520" r:id="rId498" name="Check Box 496">
              <controlPr defaultSize="0" autoFill="0" autoLine="0" autoPict="0">
                <anchor moveWithCells="1">
                  <from>
                    <xdr:col>17</xdr:col>
                    <xdr:colOff>219075</xdr:colOff>
                    <xdr:row>244</xdr:row>
                    <xdr:rowOff>38100</xdr:rowOff>
                  </from>
                  <to>
                    <xdr:col>17</xdr:col>
                    <xdr:colOff>542925</xdr:colOff>
                    <xdr:row>244</xdr:row>
                    <xdr:rowOff>361950</xdr:rowOff>
                  </to>
                </anchor>
              </controlPr>
            </control>
          </mc:Choice>
        </mc:AlternateContent>
        <mc:AlternateContent xmlns:mc="http://schemas.openxmlformats.org/markup-compatibility/2006">
          <mc:Choice Requires="x14">
            <control shapeId="1521" r:id="rId499" name="Check Box 497">
              <controlPr defaultSize="0" autoFill="0" autoLine="0" autoPict="0">
                <anchor moveWithCells="1">
                  <from>
                    <xdr:col>17</xdr:col>
                    <xdr:colOff>219075</xdr:colOff>
                    <xdr:row>245</xdr:row>
                    <xdr:rowOff>38100</xdr:rowOff>
                  </from>
                  <to>
                    <xdr:col>17</xdr:col>
                    <xdr:colOff>542925</xdr:colOff>
                    <xdr:row>245</xdr:row>
                    <xdr:rowOff>361950</xdr:rowOff>
                  </to>
                </anchor>
              </controlPr>
            </control>
          </mc:Choice>
        </mc:AlternateContent>
        <mc:AlternateContent xmlns:mc="http://schemas.openxmlformats.org/markup-compatibility/2006">
          <mc:Choice Requires="x14">
            <control shapeId="1522" r:id="rId500" name="Check Box 498">
              <controlPr defaultSize="0" autoFill="0" autoLine="0" autoPict="0">
                <anchor moveWithCells="1">
                  <from>
                    <xdr:col>17</xdr:col>
                    <xdr:colOff>219075</xdr:colOff>
                    <xdr:row>246</xdr:row>
                    <xdr:rowOff>38100</xdr:rowOff>
                  </from>
                  <to>
                    <xdr:col>17</xdr:col>
                    <xdr:colOff>542925</xdr:colOff>
                    <xdr:row>246</xdr:row>
                    <xdr:rowOff>361950</xdr:rowOff>
                  </to>
                </anchor>
              </controlPr>
            </control>
          </mc:Choice>
        </mc:AlternateContent>
        <mc:AlternateContent xmlns:mc="http://schemas.openxmlformats.org/markup-compatibility/2006">
          <mc:Choice Requires="x14">
            <control shapeId="1523" r:id="rId501" name="Check Box 499">
              <controlPr defaultSize="0" autoFill="0" autoLine="0" autoPict="0">
                <anchor moveWithCells="1">
                  <from>
                    <xdr:col>17</xdr:col>
                    <xdr:colOff>219075</xdr:colOff>
                    <xdr:row>247</xdr:row>
                    <xdr:rowOff>38100</xdr:rowOff>
                  </from>
                  <to>
                    <xdr:col>17</xdr:col>
                    <xdr:colOff>542925</xdr:colOff>
                    <xdr:row>247</xdr:row>
                    <xdr:rowOff>361950</xdr:rowOff>
                  </to>
                </anchor>
              </controlPr>
            </control>
          </mc:Choice>
        </mc:AlternateContent>
        <mc:AlternateContent xmlns:mc="http://schemas.openxmlformats.org/markup-compatibility/2006">
          <mc:Choice Requires="x14">
            <control shapeId="1524" r:id="rId502" name="Check Box 500">
              <controlPr defaultSize="0" autoFill="0" autoLine="0" autoPict="0">
                <anchor moveWithCells="1">
                  <from>
                    <xdr:col>17</xdr:col>
                    <xdr:colOff>219075</xdr:colOff>
                    <xdr:row>248</xdr:row>
                    <xdr:rowOff>38100</xdr:rowOff>
                  </from>
                  <to>
                    <xdr:col>17</xdr:col>
                    <xdr:colOff>542925</xdr:colOff>
                    <xdr:row>248</xdr:row>
                    <xdr:rowOff>361950</xdr:rowOff>
                  </to>
                </anchor>
              </controlPr>
            </control>
          </mc:Choice>
        </mc:AlternateContent>
        <mc:AlternateContent xmlns:mc="http://schemas.openxmlformats.org/markup-compatibility/2006">
          <mc:Choice Requires="x14">
            <control shapeId="1525" r:id="rId503" name="Check Box 501">
              <controlPr defaultSize="0" autoFill="0" autoLine="0" autoPict="0">
                <anchor moveWithCells="1">
                  <from>
                    <xdr:col>17</xdr:col>
                    <xdr:colOff>219075</xdr:colOff>
                    <xdr:row>249</xdr:row>
                    <xdr:rowOff>38100</xdr:rowOff>
                  </from>
                  <to>
                    <xdr:col>17</xdr:col>
                    <xdr:colOff>542925</xdr:colOff>
                    <xdr:row>249</xdr:row>
                    <xdr:rowOff>361950</xdr:rowOff>
                  </to>
                </anchor>
              </controlPr>
            </control>
          </mc:Choice>
        </mc:AlternateContent>
        <mc:AlternateContent xmlns:mc="http://schemas.openxmlformats.org/markup-compatibility/2006">
          <mc:Choice Requires="x14">
            <control shapeId="1526" r:id="rId504" name="Check Box 502">
              <controlPr defaultSize="0" autoFill="0" autoLine="0" autoPict="0">
                <anchor moveWithCells="1">
                  <from>
                    <xdr:col>17</xdr:col>
                    <xdr:colOff>219075</xdr:colOff>
                    <xdr:row>250</xdr:row>
                    <xdr:rowOff>38100</xdr:rowOff>
                  </from>
                  <to>
                    <xdr:col>17</xdr:col>
                    <xdr:colOff>542925</xdr:colOff>
                    <xdr:row>250</xdr:row>
                    <xdr:rowOff>361950</xdr:rowOff>
                  </to>
                </anchor>
              </controlPr>
            </control>
          </mc:Choice>
        </mc:AlternateContent>
        <mc:AlternateContent xmlns:mc="http://schemas.openxmlformats.org/markup-compatibility/2006">
          <mc:Choice Requires="x14">
            <control shapeId="1527" r:id="rId505" name="Check Box 503">
              <controlPr defaultSize="0" autoFill="0" autoLine="0" autoPict="0">
                <anchor moveWithCells="1">
                  <from>
                    <xdr:col>17</xdr:col>
                    <xdr:colOff>219075</xdr:colOff>
                    <xdr:row>251</xdr:row>
                    <xdr:rowOff>38100</xdr:rowOff>
                  </from>
                  <to>
                    <xdr:col>17</xdr:col>
                    <xdr:colOff>542925</xdr:colOff>
                    <xdr:row>251</xdr:row>
                    <xdr:rowOff>361950</xdr:rowOff>
                  </to>
                </anchor>
              </controlPr>
            </control>
          </mc:Choice>
        </mc:AlternateContent>
        <mc:AlternateContent xmlns:mc="http://schemas.openxmlformats.org/markup-compatibility/2006">
          <mc:Choice Requires="x14">
            <control shapeId="1528" r:id="rId506" name="Check Box 504">
              <controlPr defaultSize="0" autoFill="0" autoLine="0" autoPict="0">
                <anchor moveWithCells="1">
                  <from>
                    <xdr:col>17</xdr:col>
                    <xdr:colOff>219075</xdr:colOff>
                    <xdr:row>252</xdr:row>
                    <xdr:rowOff>38100</xdr:rowOff>
                  </from>
                  <to>
                    <xdr:col>17</xdr:col>
                    <xdr:colOff>542925</xdr:colOff>
                    <xdr:row>252</xdr:row>
                    <xdr:rowOff>361950</xdr:rowOff>
                  </to>
                </anchor>
              </controlPr>
            </control>
          </mc:Choice>
        </mc:AlternateContent>
        <mc:AlternateContent xmlns:mc="http://schemas.openxmlformats.org/markup-compatibility/2006">
          <mc:Choice Requires="x14">
            <control shapeId="1529" r:id="rId507" name="Check Box 505">
              <controlPr defaultSize="0" autoFill="0" autoLine="0" autoPict="0">
                <anchor moveWithCells="1">
                  <from>
                    <xdr:col>17</xdr:col>
                    <xdr:colOff>219075</xdr:colOff>
                    <xdr:row>253</xdr:row>
                    <xdr:rowOff>38100</xdr:rowOff>
                  </from>
                  <to>
                    <xdr:col>17</xdr:col>
                    <xdr:colOff>542925</xdr:colOff>
                    <xdr:row>253</xdr:row>
                    <xdr:rowOff>361950</xdr:rowOff>
                  </to>
                </anchor>
              </controlPr>
            </control>
          </mc:Choice>
        </mc:AlternateContent>
        <mc:AlternateContent xmlns:mc="http://schemas.openxmlformats.org/markup-compatibility/2006">
          <mc:Choice Requires="x14">
            <control shapeId="1530" r:id="rId508" name="Check Box 506">
              <controlPr defaultSize="0" autoFill="0" autoLine="0" autoPict="0">
                <anchor moveWithCells="1">
                  <from>
                    <xdr:col>17</xdr:col>
                    <xdr:colOff>219075</xdr:colOff>
                    <xdr:row>254</xdr:row>
                    <xdr:rowOff>38100</xdr:rowOff>
                  </from>
                  <to>
                    <xdr:col>17</xdr:col>
                    <xdr:colOff>542925</xdr:colOff>
                    <xdr:row>254</xdr:row>
                    <xdr:rowOff>361950</xdr:rowOff>
                  </to>
                </anchor>
              </controlPr>
            </control>
          </mc:Choice>
        </mc:AlternateContent>
        <mc:AlternateContent xmlns:mc="http://schemas.openxmlformats.org/markup-compatibility/2006">
          <mc:Choice Requires="x14">
            <control shapeId="1531" r:id="rId509" name="Check Box 507">
              <controlPr defaultSize="0" autoFill="0" autoLine="0" autoPict="0">
                <anchor moveWithCells="1">
                  <from>
                    <xdr:col>17</xdr:col>
                    <xdr:colOff>219075</xdr:colOff>
                    <xdr:row>255</xdr:row>
                    <xdr:rowOff>38100</xdr:rowOff>
                  </from>
                  <to>
                    <xdr:col>17</xdr:col>
                    <xdr:colOff>542925</xdr:colOff>
                    <xdr:row>255</xdr:row>
                    <xdr:rowOff>361950</xdr:rowOff>
                  </to>
                </anchor>
              </controlPr>
            </control>
          </mc:Choice>
        </mc:AlternateContent>
        <mc:AlternateContent xmlns:mc="http://schemas.openxmlformats.org/markup-compatibility/2006">
          <mc:Choice Requires="x14">
            <control shapeId="1532" r:id="rId510" name="Check Box 508">
              <controlPr defaultSize="0" autoFill="0" autoLine="0" autoPict="0">
                <anchor moveWithCells="1">
                  <from>
                    <xdr:col>17</xdr:col>
                    <xdr:colOff>219075</xdr:colOff>
                    <xdr:row>256</xdr:row>
                    <xdr:rowOff>38100</xdr:rowOff>
                  </from>
                  <to>
                    <xdr:col>17</xdr:col>
                    <xdr:colOff>542925</xdr:colOff>
                    <xdr:row>256</xdr:row>
                    <xdr:rowOff>361950</xdr:rowOff>
                  </to>
                </anchor>
              </controlPr>
            </control>
          </mc:Choice>
        </mc:AlternateContent>
        <mc:AlternateContent xmlns:mc="http://schemas.openxmlformats.org/markup-compatibility/2006">
          <mc:Choice Requires="x14">
            <control shapeId="1533" r:id="rId511" name="Check Box 509">
              <controlPr defaultSize="0" autoFill="0" autoLine="0" autoPict="0">
                <anchor moveWithCells="1">
                  <from>
                    <xdr:col>17</xdr:col>
                    <xdr:colOff>219075</xdr:colOff>
                    <xdr:row>257</xdr:row>
                    <xdr:rowOff>38100</xdr:rowOff>
                  </from>
                  <to>
                    <xdr:col>17</xdr:col>
                    <xdr:colOff>542925</xdr:colOff>
                    <xdr:row>257</xdr:row>
                    <xdr:rowOff>361950</xdr:rowOff>
                  </to>
                </anchor>
              </controlPr>
            </control>
          </mc:Choice>
        </mc:AlternateContent>
        <mc:AlternateContent xmlns:mc="http://schemas.openxmlformats.org/markup-compatibility/2006">
          <mc:Choice Requires="x14">
            <control shapeId="1534" r:id="rId512" name="Check Box 510">
              <controlPr defaultSize="0" autoFill="0" autoLine="0" autoPict="0">
                <anchor moveWithCells="1">
                  <from>
                    <xdr:col>17</xdr:col>
                    <xdr:colOff>219075</xdr:colOff>
                    <xdr:row>258</xdr:row>
                    <xdr:rowOff>38100</xdr:rowOff>
                  </from>
                  <to>
                    <xdr:col>17</xdr:col>
                    <xdr:colOff>542925</xdr:colOff>
                    <xdr:row>258</xdr:row>
                    <xdr:rowOff>361950</xdr:rowOff>
                  </to>
                </anchor>
              </controlPr>
            </control>
          </mc:Choice>
        </mc:AlternateContent>
        <mc:AlternateContent xmlns:mc="http://schemas.openxmlformats.org/markup-compatibility/2006">
          <mc:Choice Requires="x14">
            <control shapeId="1535" r:id="rId513" name="Check Box 511">
              <controlPr defaultSize="0" autoFill="0" autoLine="0" autoPict="0">
                <anchor moveWithCells="1">
                  <from>
                    <xdr:col>17</xdr:col>
                    <xdr:colOff>219075</xdr:colOff>
                    <xdr:row>259</xdr:row>
                    <xdr:rowOff>38100</xdr:rowOff>
                  </from>
                  <to>
                    <xdr:col>17</xdr:col>
                    <xdr:colOff>542925</xdr:colOff>
                    <xdr:row>259</xdr:row>
                    <xdr:rowOff>361950</xdr:rowOff>
                  </to>
                </anchor>
              </controlPr>
            </control>
          </mc:Choice>
        </mc:AlternateContent>
        <mc:AlternateContent xmlns:mc="http://schemas.openxmlformats.org/markup-compatibility/2006">
          <mc:Choice Requires="x14">
            <control shapeId="1536" r:id="rId514" name="Check Box 512">
              <controlPr defaultSize="0" autoFill="0" autoLine="0" autoPict="0">
                <anchor moveWithCells="1">
                  <from>
                    <xdr:col>17</xdr:col>
                    <xdr:colOff>219075</xdr:colOff>
                    <xdr:row>260</xdr:row>
                    <xdr:rowOff>38100</xdr:rowOff>
                  </from>
                  <to>
                    <xdr:col>17</xdr:col>
                    <xdr:colOff>542925</xdr:colOff>
                    <xdr:row>260</xdr:row>
                    <xdr:rowOff>361950</xdr:rowOff>
                  </to>
                </anchor>
              </controlPr>
            </control>
          </mc:Choice>
        </mc:AlternateContent>
        <mc:AlternateContent xmlns:mc="http://schemas.openxmlformats.org/markup-compatibility/2006">
          <mc:Choice Requires="x14">
            <control shapeId="1537" r:id="rId515" name="Check Box 513">
              <controlPr defaultSize="0" autoFill="0" autoLine="0" autoPict="0">
                <anchor moveWithCells="1">
                  <from>
                    <xdr:col>17</xdr:col>
                    <xdr:colOff>219075</xdr:colOff>
                    <xdr:row>261</xdr:row>
                    <xdr:rowOff>38100</xdr:rowOff>
                  </from>
                  <to>
                    <xdr:col>17</xdr:col>
                    <xdr:colOff>542925</xdr:colOff>
                    <xdr:row>261</xdr:row>
                    <xdr:rowOff>361950</xdr:rowOff>
                  </to>
                </anchor>
              </controlPr>
            </control>
          </mc:Choice>
        </mc:AlternateContent>
        <mc:AlternateContent xmlns:mc="http://schemas.openxmlformats.org/markup-compatibility/2006">
          <mc:Choice Requires="x14">
            <control shapeId="1538" r:id="rId516" name="Check Box 514">
              <controlPr defaultSize="0" autoFill="0" autoLine="0" autoPict="0">
                <anchor moveWithCells="1">
                  <from>
                    <xdr:col>17</xdr:col>
                    <xdr:colOff>219075</xdr:colOff>
                    <xdr:row>262</xdr:row>
                    <xdr:rowOff>38100</xdr:rowOff>
                  </from>
                  <to>
                    <xdr:col>17</xdr:col>
                    <xdr:colOff>542925</xdr:colOff>
                    <xdr:row>262</xdr:row>
                    <xdr:rowOff>361950</xdr:rowOff>
                  </to>
                </anchor>
              </controlPr>
            </control>
          </mc:Choice>
        </mc:AlternateContent>
        <mc:AlternateContent xmlns:mc="http://schemas.openxmlformats.org/markup-compatibility/2006">
          <mc:Choice Requires="x14">
            <control shapeId="1539" r:id="rId517" name="Check Box 515">
              <controlPr defaultSize="0" autoFill="0" autoLine="0" autoPict="0">
                <anchor moveWithCells="1">
                  <from>
                    <xdr:col>17</xdr:col>
                    <xdr:colOff>219075</xdr:colOff>
                    <xdr:row>263</xdr:row>
                    <xdr:rowOff>38100</xdr:rowOff>
                  </from>
                  <to>
                    <xdr:col>17</xdr:col>
                    <xdr:colOff>542925</xdr:colOff>
                    <xdr:row>263</xdr:row>
                    <xdr:rowOff>361950</xdr:rowOff>
                  </to>
                </anchor>
              </controlPr>
            </control>
          </mc:Choice>
        </mc:AlternateContent>
        <mc:AlternateContent xmlns:mc="http://schemas.openxmlformats.org/markup-compatibility/2006">
          <mc:Choice Requires="x14">
            <control shapeId="1540" r:id="rId518" name="Check Box 516">
              <controlPr defaultSize="0" autoFill="0" autoLine="0" autoPict="0">
                <anchor moveWithCells="1">
                  <from>
                    <xdr:col>17</xdr:col>
                    <xdr:colOff>219075</xdr:colOff>
                    <xdr:row>264</xdr:row>
                    <xdr:rowOff>38100</xdr:rowOff>
                  </from>
                  <to>
                    <xdr:col>17</xdr:col>
                    <xdr:colOff>542925</xdr:colOff>
                    <xdr:row>264</xdr:row>
                    <xdr:rowOff>361950</xdr:rowOff>
                  </to>
                </anchor>
              </controlPr>
            </control>
          </mc:Choice>
        </mc:AlternateContent>
        <mc:AlternateContent xmlns:mc="http://schemas.openxmlformats.org/markup-compatibility/2006">
          <mc:Choice Requires="x14">
            <control shapeId="1541" r:id="rId519" name="Check Box 517">
              <controlPr defaultSize="0" autoFill="0" autoLine="0" autoPict="0">
                <anchor moveWithCells="1">
                  <from>
                    <xdr:col>17</xdr:col>
                    <xdr:colOff>219075</xdr:colOff>
                    <xdr:row>265</xdr:row>
                    <xdr:rowOff>38100</xdr:rowOff>
                  </from>
                  <to>
                    <xdr:col>17</xdr:col>
                    <xdr:colOff>542925</xdr:colOff>
                    <xdr:row>265</xdr:row>
                    <xdr:rowOff>361950</xdr:rowOff>
                  </to>
                </anchor>
              </controlPr>
            </control>
          </mc:Choice>
        </mc:AlternateContent>
        <mc:AlternateContent xmlns:mc="http://schemas.openxmlformats.org/markup-compatibility/2006">
          <mc:Choice Requires="x14">
            <control shapeId="1542" r:id="rId520" name="Check Box 518">
              <controlPr defaultSize="0" autoFill="0" autoLine="0" autoPict="0">
                <anchor moveWithCells="1">
                  <from>
                    <xdr:col>17</xdr:col>
                    <xdr:colOff>219075</xdr:colOff>
                    <xdr:row>266</xdr:row>
                    <xdr:rowOff>38100</xdr:rowOff>
                  </from>
                  <to>
                    <xdr:col>17</xdr:col>
                    <xdr:colOff>542925</xdr:colOff>
                    <xdr:row>266</xdr:row>
                    <xdr:rowOff>361950</xdr:rowOff>
                  </to>
                </anchor>
              </controlPr>
            </control>
          </mc:Choice>
        </mc:AlternateContent>
        <mc:AlternateContent xmlns:mc="http://schemas.openxmlformats.org/markup-compatibility/2006">
          <mc:Choice Requires="x14">
            <control shapeId="1543" r:id="rId521" name="Check Box 519">
              <controlPr defaultSize="0" autoFill="0" autoLine="0" autoPict="0">
                <anchor moveWithCells="1">
                  <from>
                    <xdr:col>17</xdr:col>
                    <xdr:colOff>219075</xdr:colOff>
                    <xdr:row>267</xdr:row>
                    <xdr:rowOff>38100</xdr:rowOff>
                  </from>
                  <to>
                    <xdr:col>17</xdr:col>
                    <xdr:colOff>542925</xdr:colOff>
                    <xdr:row>267</xdr:row>
                    <xdr:rowOff>361950</xdr:rowOff>
                  </to>
                </anchor>
              </controlPr>
            </control>
          </mc:Choice>
        </mc:AlternateContent>
        <mc:AlternateContent xmlns:mc="http://schemas.openxmlformats.org/markup-compatibility/2006">
          <mc:Choice Requires="x14">
            <control shapeId="1544" r:id="rId522" name="Check Box 520">
              <controlPr defaultSize="0" autoFill="0" autoLine="0" autoPict="0">
                <anchor moveWithCells="1">
                  <from>
                    <xdr:col>17</xdr:col>
                    <xdr:colOff>219075</xdr:colOff>
                    <xdr:row>268</xdr:row>
                    <xdr:rowOff>38100</xdr:rowOff>
                  </from>
                  <to>
                    <xdr:col>17</xdr:col>
                    <xdr:colOff>542925</xdr:colOff>
                    <xdr:row>268</xdr:row>
                    <xdr:rowOff>361950</xdr:rowOff>
                  </to>
                </anchor>
              </controlPr>
            </control>
          </mc:Choice>
        </mc:AlternateContent>
        <mc:AlternateContent xmlns:mc="http://schemas.openxmlformats.org/markup-compatibility/2006">
          <mc:Choice Requires="x14">
            <control shapeId="1545" r:id="rId523" name="Check Box 521">
              <controlPr defaultSize="0" autoFill="0" autoLine="0" autoPict="0">
                <anchor moveWithCells="1">
                  <from>
                    <xdr:col>17</xdr:col>
                    <xdr:colOff>219075</xdr:colOff>
                    <xdr:row>269</xdr:row>
                    <xdr:rowOff>38100</xdr:rowOff>
                  </from>
                  <to>
                    <xdr:col>17</xdr:col>
                    <xdr:colOff>542925</xdr:colOff>
                    <xdr:row>269</xdr:row>
                    <xdr:rowOff>361950</xdr:rowOff>
                  </to>
                </anchor>
              </controlPr>
            </control>
          </mc:Choice>
        </mc:AlternateContent>
        <mc:AlternateContent xmlns:mc="http://schemas.openxmlformats.org/markup-compatibility/2006">
          <mc:Choice Requires="x14">
            <control shapeId="1546" r:id="rId524" name="Check Box 522">
              <controlPr defaultSize="0" autoFill="0" autoLine="0" autoPict="0">
                <anchor moveWithCells="1">
                  <from>
                    <xdr:col>17</xdr:col>
                    <xdr:colOff>219075</xdr:colOff>
                    <xdr:row>270</xdr:row>
                    <xdr:rowOff>38100</xdr:rowOff>
                  </from>
                  <to>
                    <xdr:col>17</xdr:col>
                    <xdr:colOff>542925</xdr:colOff>
                    <xdr:row>270</xdr:row>
                    <xdr:rowOff>361950</xdr:rowOff>
                  </to>
                </anchor>
              </controlPr>
            </control>
          </mc:Choice>
        </mc:AlternateContent>
        <mc:AlternateContent xmlns:mc="http://schemas.openxmlformats.org/markup-compatibility/2006">
          <mc:Choice Requires="x14">
            <control shapeId="1547" r:id="rId525" name="Check Box 523">
              <controlPr defaultSize="0" autoFill="0" autoLine="0" autoPict="0">
                <anchor moveWithCells="1">
                  <from>
                    <xdr:col>17</xdr:col>
                    <xdr:colOff>219075</xdr:colOff>
                    <xdr:row>271</xdr:row>
                    <xdr:rowOff>38100</xdr:rowOff>
                  </from>
                  <to>
                    <xdr:col>17</xdr:col>
                    <xdr:colOff>542925</xdr:colOff>
                    <xdr:row>271</xdr:row>
                    <xdr:rowOff>361950</xdr:rowOff>
                  </to>
                </anchor>
              </controlPr>
            </control>
          </mc:Choice>
        </mc:AlternateContent>
        <mc:AlternateContent xmlns:mc="http://schemas.openxmlformats.org/markup-compatibility/2006">
          <mc:Choice Requires="x14">
            <control shapeId="1548" r:id="rId526" name="Check Box 524">
              <controlPr defaultSize="0" autoFill="0" autoLine="0" autoPict="0">
                <anchor moveWithCells="1">
                  <from>
                    <xdr:col>17</xdr:col>
                    <xdr:colOff>219075</xdr:colOff>
                    <xdr:row>272</xdr:row>
                    <xdr:rowOff>38100</xdr:rowOff>
                  </from>
                  <to>
                    <xdr:col>17</xdr:col>
                    <xdr:colOff>542925</xdr:colOff>
                    <xdr:row>272</xdr:row>
                    <xdr:rowOff>361950</xdr:rowOff>
                  </to>
                </anchor>
              </controlPr>
            </control>
          </mc:Choice>
        </mc:AlternateContent>
        <mc:AlternateContent xmlns:mc="http://schemas.openxmlformats.org/markup-compatibility/2006">
          <mc:Choice Requires="x14">
            <control shapeId="1549" r:id="rId527" name="Check Box 525">
              <controlPr defaultSize="0" autoFill="0" autoLine="0" autoPict="0">
                <anchor moveWithCells="1">
                  <from>
                    <xdr:col>17</xdr:col>
                    <xdr:colOff>219075</xdr:colOff>
                    <xdr:row>273</xdr:row>
                    <xdr:rowOff>38100</xdr:rowOff>
                  </from>
                  <to>
                    <xdr:col>17</xdr:col>
                    <xdr:colOff>542925</xdr:colOff>
                    <xdr:row>273</xdr:row>
                    <xdr:rowOff>361950</xdr:rowOff>
                  </to>
                </anchor>
              </controlPr>
            </control>
          </mc:Choice>
        </mc:AlternateContent>
        <mc:AlternateContent xmlns:mc="http://schemas.openxmlformats.org/markup-compatibility/2006">
          <mc:Choice Requires="x14">
            <control shapeId="1550" r:id="rId528" name="Check Box 526">
              <controlPr defaultSize="0" autoFill="0" autoLine="0" autoPict="0">
                <anchor moveWithCells="1">
                  <from>
                    <xdr:col>17</xdr:col>
                    <xdr:colOff>219075</xdr:colOff>
                    <xdr:row>274</xdr:row>
                    <xdr:rowOff>38100</xdr:rowOff>
                  </from>
                  <to>
                    <xdr:col>17</xdr:col>
                    <xdr:colOff>542925</xdr:colOff>
                    <xdr:row>274</xdr:row>
                    <xdr:rowOff>361950</xdr:rowOff>
                  </to>
                </anchor>
              </controlPr>
            </control>
          </mc:Choice>
        </mc:AlternateContent>
        <mc:AlternateContent xmlns:mc="http://schemas.openxmlformats.org/markup-compatibility/2006">
          <mc:Choice Requires="x14">
            <control shapeId="1551" r:id="rId529" name="Check Box 527">
              <controlPr defaultSize="0" autoFill="0" autoLine="0" autoPict="0">
                <anchor moveWithCells="1">
                  <from>
                    <xdr:col>17</xdr:col>
                    <xdr:colOff>219075</xdr:colOff>
                    <xdr:row>275</xdr:row>
                    <xdr:rowOff>38100</xdr:rowOff>
                  </from>
                  <to>
                    <xdr:col>17</xdr:col>
                    <xdr:colOff>542925</xdr:colOff>
                    <xdr:row>275</xdr:row>
                    <xdr:rowOff>361950</xdr:rowOff>
                  </to>
                </anchor>
              </controlPr>
            </control>
          </mc:Choice>
        </mc:AlternateContent>
        <mc:AlternateContent xmlns:mc="http://schemas.openxmlformats.org/markup-compatibility/2006">
          <mc:Choice Requires="x14">
            <control shapeId="1552" r:id="rId530" name="Check Box 528">
              <controlPr defaultSize="0" autoFill="0" autoLine="0" autoPict="0">
                <anchor moveWithCells="1">
                  <from>
                    <xdr:col>17</xdr:col>
                    <xdr:colOff>219075</xdr:colOff>
                    <xdr:row>276</xdr:row>
                    <xdr:rowOff>38100</xdr:rowOff>
                  </from>
                  <to>
                    <xdr:col>17</xdr:col>
                    <xdr:colOff>542925</xdr:colOff>
                    <xdr:row>276</xdr:row>
                    <xdr:rowOff>361950</xdr:rowOff>
                  </to>
                </anchor>
              </controlPr>
            </control>
          </mc:Choice>
        </mc:AlternateContent>
        <mc:AlternateContent xmlns:mc="http://schemas.openxmlformats.org/markup-compatibility/2006">
          <mc:Choice Requires="x14">
            <control shapeId="1553" r:id="rId531" name="Check Box 529">
              <controlPr defaultSize="0" autoFill="0" autoLine="0" autoPict="0">
                <anchor moveWithCells="1">
                  <from>
                    <xdr:col>17</xdr:col>
                    <xdr:colOff>219075</xdr:colOff>
                    <xdr:row>277</xdr:row>
                    <xdr:rowOff>38100</xdr:rowOff>
                  </from>
                  <to>
                    <xdr:col>17</xdr:col>
                    <xdr:colOff>542925</xdr:colOff>
                    <xdr:row>277</xdr:row>
                    <xdr:rowOff>361950</xdr:rowOff>
                  </to>
                </anchor>
              </controlPr>
            </control>
          </mc:Choice>
        </mc:AlternateContent>
        <mc:AlternateContent xmlns:mc="http://schemas.openxmlformats.org/markup-compatibility/2006">
          <mc:Choice Requires="x14">
            <control shapeId="1554" r:id="rId532" name="Check Box 530">
              <controlPr defaultSize="0" autoFill="0" autoLine="0" autoPict="0">
                <anchor moveWithCells="1">
                  <from>
                    <xdr:col>17</xdr:col>
                    <xdr:colOff>219075</xdr:colOff>
                    <xdr:row>278</xdr:row>
                    <xdr:rowOff>38100</xdr:rowOff>
                  </from>
                  <to>
                    <xdr:col>17</xdr:col>
                    <xdr:colOff>542925</xdr:colOff>
                    <xdr:row>278</xdr:row>
                    <xdr:rowOff>361950</xdr:rowOff>
                  </to>
                </anchor>
              </controlPr>
            </control>
          </mc:Choice>
        </mc:AlternateContent>
        <mc:AlternateContent xmlns:mc="http://schemas.openxmlformats.org/markup-compatibility/2006">
          <mc:Choice Requires="x14">
            <control shapeId="1555" r:id="rId533" name="Check Box 531">
              <controlPr defaultSize="0" autoFill="0" autoLine="0" autoPict="0">
                <anchor moveWithCells="1">
                  <from>
                    <xdr:col>17</xdr:col>
                    <xdr:colOff>219075</xdr:colOff>
                    <xdr:row>279</xdr:row>
                    <xdr:rowOff>38100</xdr:rowOff>
                  </from>
                  <to>
                    <xdr:col>17</xdr:col>
                    <xdr:colOff>542925</xdr:colOff>
                    <xdr:row>279</xdr:row>
                    <xdr:rowOff>361950</xdr:rowOff>
                  </to>
                </anchor>
              </controlPr>
            </control>
          </mc:Choice>
        </mc:AlternateContent>
        <mc:AlternateContent xmlns:mc="http://schemas.openxmlformats.org/markup-compatibility/2006">
          <mc:Choice Requires="x14">
            <control shapeId="1556" r:id="rId534" name="Check Box 532">
              <controlPr defaultSize="0" autoFill="0" autoLine="0" autoPict="0">
                <anchor moveWithCells="1">
                  <from>
                    <xdr:col>17</xdr:col>
                    <xdr:colOff>219075</xdr:colOff>
                    <xdr:row>280</xdr:row>
                    <xdr:rowOff>38100</xdr:rowOff>
                  </from>
                  <to>
                    <xdr:col>17</xdr:col>
                    <xdr:colOff>542925</xdr:colOff>
                    <xdr:row>280</xdr:row>
                    <xdr:rowOff>361950</xdr:rowOff>
                  </to>
                </anchor>
              </controlPr>
            </control>
          </mc:Choice>
        </mc:AlternateContent>
        <mc:AlternateContent xmlns:mc="http://schemas.openxmlformats.org/markup-compatibility/2006">
          <mc:Choice Requires="x14">
            <control shapeId="1557" r:id="rId535" name="Check Box 533">
              <controlPr defaultSize="0" autoFill="0" autoLine="0" autoPict="0">
                <anchor moveWithCells="1">
                  <from>
                    <xdr:col>17</xdr:col>
                    <xdr:colOff>219075</xdr:colOff>
                    <xdr:row>281</xdr:row>
                    <xdr:rowOff>38100</xdr:rowOff>
                  </from>
                  <to>
                    <xdr:col>17</xdr:col>
                    <xdr:colOff>542925</xdr:colOff>
                    <xdr:row>281</xdr:row>
                    <xdr:rowOff>361950</xdr:rowOff>
                  </to>
                </anchor>
              </controlPr>
            </control>
          </mc:Choice>
        </mc:AlternateContent>
        <mc:AlternateContent xmlns:mc="http://schemas.openxmlformats.org/markup-compatibility/2006">
          <mc:Choice Requires="x14">
            <control shapeId="1558" r:id="rId536" name="Check Box 534">
              <controlPr defaultSize="0" autoFill="0" autoLine="0" autoPict="0">
                <anchor moveWithCells="1">
                  <from>
                    <xdr:col>17</xdr:col>
                    <xdr:colOff>219075</xdr:colOff>
                    <xdr:row>282</xdr:row>
                    <xdr:rowOff>38100</xdr:rowOff>
                  </from>
                  <to>
                    <xdr:col>17</xdr:col>
                    <xdr:colOff>542925</xdr:colOff>
                    <xdr:row>282</xdr:row>
                    <xdr:rowOff>361950</xdr:rowOff>
                  </to>
                </anchor>
              </controlPr>
            </control>
          </mc:Choice>
        </mc:AlternateContent>
        <mc:AlternateContent xmlns:mc="http://schemas.openxmlformats.org/markup-compatibility/2006">
          <mc:Choice Requires="x14">
            <control shapeId="1559" r:id="rId537" name="Check Box 535">
              <controlPr defaultSize="0" autoFill="0" autoLine="0" autoPict="0">
                <anchor moveWithCells="1">
                  <from>
                    <xdr:col>17</xdr:col>
                    <xdr:colOff>219075</xdr:colOff>
                    <xdr:row>283</xdr:row>
                    <xdr:rowOff>38100</xdr:rowOff>
                  </from>
                  <to>
                    <xdr:col>17</xdr:col>
                    <xdr:colOff>542925</xdr:colOff>
                    <xdr:row>283</xdr:row>
                    <xdr:rowOff>361950</xdr:rowOff>
                  </to>
                </anchor>
              </controlPr>
            </control>
          </mc:Choice>
        </mc:AlternateContent>
        <mc:AlternateContent xmlns:mc="http://schemas.openxmlformats.org/markup-compatibility/2006">
          <mc:Choice Requires="x14">
            <control shapeId="1560" r:id="rId538" name="Check Box 536">
              <controlPr defaultSize="0" autoFill="0" autoLine="0" autoPict="0">
                <anchor moveWithCells="1">
                  <from>
                    <xdr:col>17</xdr:col>
                    <xdr:colOff>219075</xdr:colOff>
                    <xdr:row>284</xdr:row>
                    <xdr:rowOff>38100</xdr:rowOff>
                  </from>
                  <to>
                    <xdr:col>17</xdr:col>
                    <xdr:colOff>542925</xdr:colOff>
                    <xdr:row>284</xdr:row>
                    <xdr:rowOff>361950</xdr:rowOff>
                  </to>
                </anchor>
              </controlPr>
            </control>
          </mc:Choice>
        </mc:AlternateContent>
        <mc:AlternateContent xmlns:mc="http://schemas.openxmlformats.org/markup-compatibility/2006">
          <mc:Choice Requires="x14">
            <control shapeId="1561" r:id="rId539" name="Check Box 537">
              <controlPr defaultSize="0" autoFill="0" autoLine="0" autoPict="0">
                <anchor moveWithCells="1">
                  <from>
                    <xdr:col>17</xdr:col>
                    <xdr:colOff>219075</xdr:colOff>
                    <xdr:row>285</xdr:row>
                    <xdr:rowOff>38100</xdr:rowOff>
                  </from>
                  <to>
                    <xdr:col>17</xdr:col>
                    <xdr:colOff>542925</xdr:colOff>
                    <xdr:row>285</xdr:row>
                    <xdr:rowOff>361950</xdr:rowOff>
                  </to>
                </anchor>
              </controlPr>
            </control>
          </mc:Choice>
        </mc:AlternateContent>
        <mc:AlternateContent xmlns:mc="http://schemas.openxmlformats.org/markup-compatibility/2006">
          <mc:Choice Requires="x14">
            <control shapeId="1562" r:id="rId540" name="Check Box 538">
              <controlPr defaultSize="0" autoFill="0" autoLine="0" autoPict="0">
                <anchor moveWithCells="1">
                  <from>
                    <xdr:col>17</xdr:col>
                    <xdr:colOff>219075</xdr:colOff>
                    <xdr:row>286</xdr:row>
                    <xdr:rowOff>38100</xdr:rowOff>
                  </from>
                  <to>
                    <xdr:col>17</xdr:col>
                    <xdr:colOff>542925</xdr:colOff>
                    <xdr:row>286</xdr:row>
                    <xdr:rowOff>361950</xdr:rowOff>
                  </to>
                </anchor>
              </controlPr>
            </control>
          </mc:Choice>
        </mc:AlternateContent>
        <mc:AlternateContent xmlns:mc="http://schemas.openxmlformats.org/markup-compatibility/2006">
          <mc:Choice Requires="x14">
            <control shapeId="1563" r:id="rId541" name="Check Box 539">
              <controlPr defaultSize="0" autoFill="0" autoLine="0" autoPict="0">
                <anchor moveWithCells="1">
                  <from>
                    <xdr:col>17</xdr:col>
                    <xdr:colOff>219075</xdr:colOff>
                    <xdr:row>287</xdr:row>
                    <xdr:rowOff>38100</xdr:rowOff>
                  </from>
                  <to>
                    <xdr:col>17</xdr:col>
                    <xdr:colOff>542925</xdr:colOff>
                    <xdr:row>287</xdr:row>
                    <xdr:rowOff>361950</xdr:rowOff>
                  </to>
                </anchor>
              </controlPr>
            </control>
          </mc:Choice>
        </mc:AlternateContent>
        <mc:AlternateContent xmlns:mc="http://schemas.openxmlformats.org/markup-compatibility/2006">
          <mc:Choice Requires="x14">
            <control shapeId="1564" r:id="rId542" name="Check Box 540">
              <controlPr defaultSize="0" autoFill="0" autoLine="0" autoPict="0">
                <anchor moveWithCells="1">
                  <from>
                    <xdr:col>17</xdr:col>
                    <xdr:colOff>219075</xdr:colOff>
                    <xdr:row>288</xdr:row>
                    <xdr:rowOff>38100</xdr:rowOff>
                  </from>
                  <to>
                    <xdr:col>17</xdr:col>
                    <xdr:colOff>542925</xdr:colOff>
                    <xdr:row>288</xdr:row>
                    <xdr:rowOff>361950</xdr:rowOff>
                  </to>
                </anchor>
              </controlPr>
            </control>
          </mc:Choice>
        </mc:AlternateContent>
        <mc:AlternateContent xmlns:mc="http://schemas.openxmlformats.org/markup-compatibility/2006">
          <mc:Choice Requires="x14">
            <control shapeId="1565" r:id="rId543" name="Check Box 541">
              <controlPr defaultSize="0" autoFill="0" autoLine="0" autoPict="0">
                <anchor moveWithCells="1">
                  <from>
                    <xdr:col>17</xdr:col>
                    <xdr:colOff>219075</xdr:colOff>
                    <xdr:row>289</xdr:row>
                    <xdr:rowOff>38100</xdr:rowOff>
                  </from>
                  <to>
                    <xdr:col>17</xdr:col>
                    <xdr:colOff>542925</xdr:colOff>
                    <xdr:row>289</xdr:row>
                    <xdr:rowOff>361950</xdr:rowOff>
                  </to>
                </anchor>
              </controlPr>
            </control>
          </mc:Choice>
        </mc:AlternateContent>
        <mc:AlternateContent xmlns:mc="http://schemas.openxmlformats.org/markup-compatibility/2006">
          <mc:Choice Requires="x14">
            <control shapeId="1566" r:id="rId544" name="Check Box 542">
              <controlPr defaultSize="0" autoFill="0" autoLine="0" autoPict="0">
                <anchor moveWithCells="1">
                  <from>
                    <xdr:col>17</xdr:col>
                    <xdr:colOff>219075</xdr:colOff>
                    <xdr:row>290</xdr:row>
                    <xdr:rowOff>38100</xdr:rowOff>
                  </from>
                  <to>
                    <xdr:col>17</xdr:col>
                    <xdr:colOff>542925</xdr:colOff>
                    <xdr:row>290</xdr:row>
                    <xdr:rowOff>361950</xdr:rowOff>
                  </to>
                </anchor>
              </controlPr>
            </control>
          </mc:Choice>
        </mc:AlternateContent>
        <mc:AlternateContent xmlns:mc="http://schemas.openxmlformats.org/markup-compatibility/2006">
          <mc:Choice Requires="x14">
            <control shapeId="1567" r:id="rId545" name="Check Box 543">
              <controlPr defaultSize="0" autoFill="0" autoLine="0" autoPict="0">
                <anchor moveWithCells="1">
                  <from>
                    <xdr:col>17</xdr:col>
                    <xdr:colOff>219075</xdr:colOff>
                    <xdr:row>291</xdr:row>
                    <xdr:rowOff>38100</xdr:rowOff>
                  </from>
                  <to>
                    <xdr:col>17</xdr:col>
                    <xdr:colOff>542925</xdr:colOff>
                    <xdr:row>291</xdr:row>
                    <xdr:rowOff>361950</xdr:rowOff>
                  </to>
                </anchor>
              </controlPr>
            </control>
          </mc:Choice>
        </mc:AlternateContent>
        <mc:AlternateContent xmlns:mc="http://schemas.openxmlformats.org/markup-compatibility/2006">
          <mc:Choice Requires="x14">
            <control shapeId="1568" r:id="rId546" name="Check Box 544">
              <controlPr defaultSize="0" autoFill="0" autoLine="0" autoPict="0">
                <anchor moveWithCells="1">
                  <from>
                    <xdr:col>17</xdr:col>
                    <xdr:colOff>219075</xdr:colOff>
                    <xdr:row>292</xdr:row>
                    <xdr:rowOff>38100</xdr:rowOff>
                  </from>
                  <to>
                    <xdr:col>17</xdr:col>
                    <xdr:colOff>542925</xdr:colOff>
                    <xdr:row>292</xdr:row>
                    <xdr:rowOff>361950</xdr:rowOff>
                  </to>
                </anchor>
              </controlPr>
            </control>
          </mc:Choice>
        </mc:AlternateContent>
        <mc:AlternateContent xmlns:mc="http://schemas.openxmlformats.org/markup-compatibility/2006">
          <mc:Choice Requires="x14">
            <control shapeId="1569" r:id="rId547" name="Check Box 545">
              <controlPr defaultSize="0" autoFill="0" autoLine="0" autoPict="0">
                <anchor moveWithCells="1">
                  <from>
                    <xdr:col>17</xdr:col>
                    <xdr:colOff>219075</xdr:colOff>
                    <xdr:row>293</xdr:row>
                    <xdr:rowOff>38100</xdr:rowOff>
                  </from>
                  <to>
                    <xdr:col>17</xdr:col>
                    <xdr:colOff>542925</xdr:colOff>
                    <xdr:row>293</xdr:row>
                    <xdr:rowOff>361950</xdr:rowOff>
                  </to>
                </anchor>
              </controlPr>
            </control>
          </mc:Choice>
        </mc:AlternateContent>
        <mc:AlternateContent xmlns:mc="http://schemas.openxmlformats.org/markup-compatibility/2006">
          <mc:Choice Requires="x14">
            <control shapeId="1570" r:id="rId548" name="Check Box 546">
              <controlPr defaultSize="0" autoFill="0" autoLine="0" autoPict="0">
                <anchor moveWithCells="1">
                  <from>
                    <xdr:col>17</xdr:col>
                    <xdr:colOff>219075</xdr:colOff>
                    <xdr:row>294</xdr:row>
                    <xdr:rowOff>38100</xdr:rowOff>
                  </from>
                  <to>
                    <xdr:col>17</xdr:col>
                    <xdr:colOff>542925</xdr:colOff>
                    <xdr:row>294</xdr:row>
                    <xdr:rowOff>361950</xdr:rowOff>
                  </to>
                </anchor>
              </controlPr>
            </control>
          </mc:Choice>
        </mc:AlternateContent>
        <mc:AlternateContent xmlns:mc="http://schemas.openxmlformats.org/markup-compatibility/2006">
          <mc:Choice Requires="x14">
            <control shapeId="1571" r:id="rId549" name="Check Box 547">
              <controlPr defaultSize="0" autoFill="0" autoLine="0" autoPict="0">
                <anchor moveWithCells="1">
                  <from>
                    <xdr:col>17</xdr:col>
                    <xdr:colOff>219075</xdr:colOff>
                    <xdr:row>295</xdr:row>
                    <xdr:rowOff>38100</xdr:rowOff>
                  </from>
                  <to>
                    <xdr:col>17</xdr:col>
                    <xdr:colOff>542925</xdr:colOff>
                    <xdr:row>295</xdr:row>
                    <xdr:rowOff>361950</xdr:rowOff>
                  </to>
                </anchor>
              </controlPr>
            </control>
          </mc:Choice>
        </mc:AlternateContent>
        <mc:AlternateContent xmlns:mc="http://schemas.openxmlformats.org/markup-compatibility/2006">
          <mc:Choice Requires="x14">
            <control shapeId="1572" r:id="rId550" name="Check Box 548">
              <controlPr defaultSize="0" autoFill="0" autoLine="0" autoPict="0">
                <anchor moveWithCells="1">
                  <from>
                    <xdr:col>17</xdr:col>
                    <xdr:colOff>219075</xdr:colOff>
                    <xdr:row>296</xdr:row>
                    <xdr:rowOff>38100</xdr:rowOff>
                  </from>
                  <to>
                    <xdr:col>17</xdr:col>
                    <xdr:colOff>542925</xdr:colOff>
                    <xdr:row>296</xdr:row>
                    <xdr:rowOff>361950</xdr:rowOff>
                  </to>
                </anchor>
              </controlPr>
            </control>
          </mc:Choice>
        </mc:AlternateContent>
        <mc:AlternateContent xmlns:mc="http://schemas.openxmlformats.org/markup-compatibility/2006">
          <mc:Choice Requires="x14">
            <control shapeId="1573" r:id="rId551" name="Check Box 549">
              <controlPr defaultSize="0" autoFill="0" autoLine="0" autoPict="0">
                <anchor moveWithCells="1">
                  <from>
                    <xdr:col>17</xdr:col>
                    <xdr:colOff>219075</xdr:colOff>
                    <xdr:row>297</xdr:row>
                    <xdr:rowOff>38100</xdr:rowOff>
                  </from>
                  <to>
                    <xdr:col>17</xdr:col>
                    <xdr:colOff>542925</xdr:colOff>
                    <xdr:row>297</xdr:row>
                    <xdr:rowOff>361950</xdr:rowOff>
                  </to>
                </anchor>
              </controlPr>
            </control>
          </mc:Choice>
        </mc:AlternateContent>
        <mc:AlternateContent xmlns:mc="http://schemas.openxmlformats.org/markup-compatibility/2006">
          <mc:Choice Requires="x14">
            <control shapeId="1574" r:id="rId552" name="Check Box 550">
              <controlPr defaultSize="0" autoFill="0" autoLine="0" autoPict="0">
                <anchor moveWithCells="1">
                  <from>
                    <xdr:col>17</xdr:col>
                    <xdr:colOff>219075</xdr:colOff>
                    <xdr:row>298</xdr:row>
                    <xdr:rowOff>38100</xdr:rowOff>
                  </from>
                  <to>
                    <xdr:col>17</xdr:col>
                    <xdr:colOff>542925</xdr:colOff>
                    <xdr:row>298</xdr:row>
                    <xdr:rowOff>361950</xdr:rowOff>
                  </to>
                </anchor>
              </controlPr>
            </control>
          </mc:Choice>
        </mc:AlternateContent>
        <mc:AlternateContent xmlns:mc="http://schemas.openxmlformats.org/markup-compatibility/2006">
          <mc:Choice Requires="x14">
            <control shapeId="1575" r:id="rId553" name="Check Box 551">
              <controlPr defaultSize="0" autoFill="0" autoLine="0" autoPict="0">
                <anchor moveWithCells="1">
                  <from>
                    <xdr:col>17</xdr:col>
                    <xdr:colOff>219075</xdr:colOff>
                    <xdr:row>299</xdr:row>
                    <xdr:rowOff>38100</xdr:rowOff>
                  </from>
                  <to>
                    <xdr:col>17</xdr:col>
                    <xdr:colOff>542925</xdr:colOff>
                    <xdr:row>299</xdr:row>
                    <xdr:rowOff>361950</xdr:rowOff>
                  </to>
                </anchor>
              </controlPr>
            </control>
          </mc:Choice>
        </mc:AlternateContent>
        <mc:AlternateContent xmlns:mc="http://schemas.openxmlformats.org/markup-compatibility/2006">
          <mc:Choice Requires="x14">
            <control shapeId="1576" r:id="rId554" name="Check Box 552">
              <controlPr defaultSize="0" autoFill="0" autoLine="0" autoPict="0">
                <anchor moveWithCells="1">
                  <from>
                    <xdr:col>17</xdr:col>
                    <xdr:colOff>219075</xdr:colOff>
                    <xdr:row>300</xdr:row>
                    <xdr:rowOff>38100</xdr:rowOff>
                  </from>
                  <to>
                    <xdr:col>17</xdr:col>
                    <xdr:colOff>542925</xdr:colOff>
                    <xdr:row>300</xdr:row>
                    <xdr:rowOff>361950</xdr:rowOff>
                  </to>
                </anchor>
              </controlPr>
            </control>
          </mc:Choice>
        </mc:AlternateContent>
        <mc:AlternateContent xmlns:mc="http://schemas.openxmlformats.org/markup-compatibility/2006">
          <mc:Choice Requires="x14">
            <control shapeId="1577" r:id="rId555" name="Check Box 553">
              <controlPr defaultSize="0" autoFill="0" autoLine="0" autoPict="0">
                <anchor moveWithCells="1">
                  <from>
                    <xdr:col>17</xdr:col>
                    <xdr:colOff>219075</xdr:colOff>
                    <xdr:row>301</xdr:row>
                    <xdr:rowOff>38100</xdr:rowOff>
                  </from>
                  <to>
                    <xdr:col>17</xdr:col>
                    <xdr:colOff>542925</xdr:colOff>
                    <xdr:row>301</xdr:row>
                    <xdr:rowOff>361950</xdr:rowOff>
                  </to>
                </anchor>
              </controlPr>
            </control>
          </mc:Choice>
        </mc:AlternateContent>
        <mc:AlternateContent xmlns:mc="http://schemas.openxmlformats.org/markup-compatibility/2006">
          <mc:Choice Requires="x14">
            <control shapeId="1578" r:id="rId556" name="Check Box 554">
              <controlPr defaultSize="0" autoFill="0" autoLine="0" autoPict="0">
                <anchor moveWithCells="1">
                  <from>
                    <xdr:col>17</xdr:col>
                    <xdr:colOff>219075</xdr:colOff>
                    <xdr:row>302</xdr:row>
                    <xdr:rowOff>38100</xdr:rowOff>
                  </from>
                  <to>
                    <xdr:col>17</xdr:col>
                    <xdr:colOff>542925</xdr:colOff>
                    <xdr:row>302</xdr:row>
                    <xdr:rowOff>361950</xdr:rowOff>
                  </to>
                </anchor>
              </controlPr>
            </control>
          </mc:Choice>
        </mc:AlternateContent>
        <mc:AlternateContent xmlns:mc="http://schemas.openxmlformats.org/markup-compatibility/2006">
          <mc:Choice Requires="x14">
            <control shapeId="1579" r:id="rId557" name="Check Box 555">
              <controlPr defaultSize="0" autoFill="0" autoLine="0" autoPict="0">
                <anchor moveWithCells="1">
                  <from>
                    <xdr:col>17</xdr:col>
                    <xdr:colOff>219075</xdr:colOff>
                    <xdr:row>303</xdr:row>
                    <xdr:rowOff>38100</xdr:rowOff>
                  </from>
                  <to>
                    <xdr:col>17</xdr:col>
                    <xdr:colOff>542925</xdr:colOff>
                    <xdr:row>303</xdr:row>
                    <xdr:rowOff>361950</xdr:rowOff>
                  </to>
                </anchor>
              </controlPr>
            </control>
          </mc:Choice>
        </mc:AlternateContent>
        <mc:AlternateContent xmlns:mc="http://schemas.openxmlformats.org/markup-compatibility/2006">
          <mc:Choice Requires="x14">
            <control shapeId="1580" r:id="rId558" name="Check Box 556">
              <controlPr defaultSize="0" autoFill="0" autoLine="0" autoPict="0">
                <anchor moveWithCells="1">
                  <from>
                    <xdr:col>17</xdr:col>
                    <xdr:colOff>219075</xdr:colOff>
                    <xdr:row>304</xdr:row>
                    <xdr:rowOff>38100</xdr:rowOff>
                  </from>
                  <to>
                    <xdr:col>17</xdr:col>
                    <xdr:colOff>542925</xdr:colOff>
                    <xdr:row>304</xdr:row>
                    <xdr:rowOff>361950</xdr:rowOff>
                  </to>
                </anchor>
              </controlPr>
            </control>
          </mc:Choice>
        </mc:AlternateContent>
        <mc:AlternateContent xmlns:mc="http://schemas.openxmlformats.org/markup-compatibility/2006">
          <mc:Choice Requires="x14">
            <control shapeId="1581" r:id="rId559" name="Check Box 557">
              <controlPr defaultSize="0" autoFill="0" autoLine="0" autoPict="0">
                <anchor moveWithCells="1">
                  <from>
                    <xdr:col>17</xdr:col>
                    <xdr:colOff>219075</xdr:colOff>
                    <xdr:row>305</xdr:row>
                    <xdr:rowOff>38100</xdr:rowOff>
                  </from>
                  <to>
                    <xdr:col>17</xdr:col>
                    <xdr:colOff>542925</xdr:colOff>
                    <xdr:row>305</xdr:row>
                    <xdr:rowOff>361950</xdr:rowOff>
                  </to>
                </anchor>
              </controlPr>
            </control>
          </mc:Choice>
        </mc:AlternateContent>
        <mc:AlternateContent xmlns:mc="http://schemas.openxmlformats.org/markup-compatibility/2006">
          <mc:Choice Requires="x14">
            <control shapeId="1582" r:id="rId560" name="Check Box 558">
              <controlPr defaultSize="0" autoFill="0" autoLine="0" autoPict="0">
                <anchor moveWithCells="1">
                  <from>
                    <xdr:col>17</xdr:col>
                    <xdr:colOff>219075</xdr:colOff>
                    <xdr:row>306</xdr:row>
                    <xdr:rowOff>38100</xdr:rowOff>
                  </from>
                  <to>
                    <xdr:col>17</xdr:col>
                    <xdr:colOff>542925</xdr:colOff>
                    <xdr:row>306</xdr:row>
                    <xdr:rowOff>361950</xdr:rowOff>
                  </to>
                </anchor>
              </controlPr>
            </control>
          </mc:Choice>
        </mc:AlternateContent>
        <mc:AlternateContent xmlns:mc="http://schemas.openxmlformats.org/markup-compatibility/2006">
          <mc:Choice Requires="x14">
            <control shapeId="1583" r:id="rId561" name="Check Box 559">
              <controlPr defaultSize="0" autoFill="0" autoLine="0" autoPict="0">
                <anchor moveWithCells="1">
                  <from>
                    <xdr:col>17</xdr:col>
                    <xdr:colOff>219075</xdr:colOff>
                    <xdr:row>307</xdr:row>
                    <xdr:rowOff>38100</xdr:rowOff>
                  </from>
                  <to>
                    <xdr:col>17</xdr:col>
                    <xdr:colOff>542925</xdr:colOff>
                    <xdr:row>307</xdr:row>
                    <xdr:rowOff>361950</xdr:rowOff>
                  </to>
                </anchor>
              </controlPr>
            </control>
          </mc:Choice>
        </mc:AlternateContent>
        <mc:AlternateContent xmlns:mc="http://schemas.openxmlformats.org/markup-compatibility/2006">
          <mc:Choice Requires="x14">
            <control shapeId="1584" r:id="rId562" name="Check Box 560">
              <controlPr defaultSize="0" autoFill="0" autoLine="0" autoPict="0">
                <anchor moveWithCells="1">
                  <from>
                    <xdr:col>17</xdr:col>
                    <xdr:colOff>219075</xdr:colOff>
                    <xdr:row>308</xdr:row>
                    <xdr:rowOff>38100</xdr:rowOff>
                  </from>
                  <to>
                    <xdr:col>17</xdr:col>
                    <xdr:colOff>542925</xdr:colOff>
                    <xdr:row>308</xdr:row>
                    <xdr:rowOff>361950</xdr:rowOff>
                  </to>
                </anchor>
              </controlPr>
            </control>
          </mc:Choice>
        </mc:AlternateContent>
        <mc:AlternateContent xmlns:mc="http://schemas.openxmlformats.org/markup-compatibility/2006">
          <mc:Choice Requires="x14">
            <control shapeId="1585" r:id="rId563" name="Check Box 561">
              <controlPr defaultSize="0" autoFill="0" autoLine="0" autoPict="0">
                <anchor moveWithCells="1">
                  <from>
                    <xdr:col>17</xdr:col>
                    <xdr:colOff>219075</xdr:colOff>
                    <xdr:row>309</xdr:row>
                    <xdr:rowOff>38100</xdr:rowOff>
                  </from>
                  <to>
                    <xdr:col>17</xdr:col>
                    <xdr:colOff>542925</xdr:colOff>
                    <xdr:row>309</xdr:row>
                    <xdr:rowOff>361950</xdr:rowOff>
                  </to>
                </anchor>
              </controlPr>
            </control>
          </mc:Choice>
        </mc:AlternateContent>
        <mc:AlternateContent xmlns:mc="http://schemas.openxmlformats.org/markup-compatibility/2006">
          <mc:Choice Requires="x14">
            <control shapeId="1586" r:id="rId564" name="Check Box 562">
              <controlPr defaultSize="0" autoFill="0" autoLine="0" autoPict="0">
                <anchor moveWithCells="1">
                  <from>
                    <xdr:col>17</xdr:col>
                    <xdr:colOff>219075</xdr:colOff>
                    <xdr:row>310</xdr:row>
                    <xdr:rowOff>38100</xdr:rowOff>
                  </from>
                  <to>
                    <xdr:col>17</xdr:col>
                    <xdr:colOff>542925</xdr:colOff>
                    <xdr:row>310</xdr:row>
                    <xdr:rowOff>361950</xdr:rowOff>
                  </to>
                </anchor>
              </controlPr>
            </control>
          </mc:Choice>
        </mc:AlternateContent>
        <mc:AlternateContent xmlns:mc="http://schemas.openxmlformats.org/markup-compatibility/2006">
          <mc:Choice Requires="x14">
            <control shapeId="1587" r:id="rId565" name="Check Box 563">
              <controlPr defaultSize="0" autoFill="0" autoLine="0" autoPict="0">
                <anchor moveWithCells="1">
                  <from>
                    <xdr:col>17</xdr:col>
                    <xdr:colOff>219075</xdr:colOff>
                    <xdr:row>311</xdr:row>
                    <xdr:rowOff>38100</xdr:rowOff>
                  </from>
                  <to>
                    <xdr:col>17</xdr:col>
                    <xdr:colOff>542925</xdr:colOff>
                    <xdr:row>311</xdr:row>
                    <xdr:rowOff>361950</xdr:rowOff>
                  </to>
                </anchor>
              </controlPr>
            </control>
          </mc:Choice>
        </mc:AlternateContent>
        <mc:AlternateContent xmlns:mc="http://schemas.openxmlformats.org/markup-compatibility/2006">
          <mc:Choice Requires="x14">
            <control shapeId="1588" r:id="rId566" name="Check Box 564">
              <controlPr defaultSize="0" autoFill="0" autoLine="0" autoPict="0">
                <anchor moveWithCells="1">
                  <from>
                    <xdr:col>17</xdr:col>
                    <xdr:colOff>219075</xdr:colOff>
                    <xdr:row>312</xdr:row>
                    <xdr:rowOff>38100</xdr:rowOff>
                  </from>
                  <to>
                    <xdr:col>17</xdr:col>
                    <xdr:colOff>542925</xdr:colOff>
                    <xdr:row>312</xdr:row>
                    <xdr:rowOff>361950</xdr:rowOff>
                  </to>
                </anchor>
              </controlPr>
            </control>
          </mc:Choice>
        </mc:AlternateContent>
        <mc:AlternateContent xmlns:mc="http://schemas.openxmlformats.org/markup-compatibility/2006">
          <mc:Choice Requires="x14">
            <control shapeId="1589" r:id="rId567" name="Check Box 565">
              <controlPr defaultSize="0" autoFill="0" autoLine="0" autoPict="0">
                <anchor moveWithCells="1">
                  <from>
                    <xdr:col>17</xdr:col>
                    <xdr:colOff>219075</xdr:colOff>
                    <xdr:row>313</xdr:row>
                    <xdr:rowOff>38100</xdr:rowOff>
                  </from>
                  <to>
                    <xdr:col>17</xdr:col>
                    <xdr:colOff>542925</xdr:colOff>
                    <xdr:row>313</xdr:row>
                    <xdr:rowOff>361950</xdr:rowOff>
                  </to>
                </anchor>
              </controlPr>
            </control>
          </mc:Choice>
        </mc:AlternateContent>
        <mc:AlternateContent xmlns:mc="http://schemas.openxmlformats.org/markup-compatibility/2006">
          <mc:Choice Requires="x14">
            <control shapeId="1590" r:id="rId568" name="Check Box 566">
              <controlPr defaultSize="0" autoFill="0" autoLine="0" autoPict="0">
                <anchor moveWithCells="1">
                  <from>
                    <xdr:col>17</xdr:col>
                    <xdr:colOff>219075</xdr:colOff>
                    <xdr:row>314</xdr:row>
                    <xdr:rowOff>38100</xdr:rowOff>
                  </from>
                  <to>
                    <xdr:col>17</xdr:col>
                    <xdr:colOff>542925</xdr:colOff>
                    <xdr:row>314</xdr:row>
                    <xdr:rowOff>361950</xdr:rowOff>
                  </to>
                </anchor>
              </controlPr>
            </control>
          </mc:Choice>
        </mc:AlternateContent>
        <mc:AlternateContent xmlns:mc="http://schemas.openxmlformats.org/markup-compatibility/2006">
          <mc:Choice Requires="x14">
            <control shapeId="1592" r:id="rId569" name="Check Box 568">
              <controlPr defaultSize="0" autoFill="0" autoLine="0" autoPict="0">
                <anchor moveWithCells="1">
                  <from>
                    <xdr:col>17</xdr:col>
                    <xdr:colOff>219075</xdr:colOff>
                    <xdr:row>30</xdr:row>
                    <xdr:rowOff>200025</xdr:rowOff>
                  </from>
                  <to>
                    <xdr:col>17</xdr:col>
                    <xdr:colOff>542925</xdr:colOff>
                    <xdr:row>32</xdr:row>
                    <xdr:rowOff>19050</xdr:rowOff>
                  </to>
                </anchor>
              </controlPr>
            </control>
          </mc:Choice>
        </mc:AlternateContent>
        <mc:AlternateContent xmlns:mc="http://schemas.openxmlformats.org/markup-compatibility/2006">
          <mc:Choice Requires="x14">
            <control shapeId="1595" r:id="rId570" name="Check Box 571">
              <controlPr defaultSize="0" autoFill="0" autoLine="0" autoPict="0">
                <anchor moveWithCells="1">
                  <from>
                    <xdr:col>17</xdr:col>
                    <xdr:colOff>219075</xdr:colOff>
                    <xdr:row>33</xdr:row>
                    <xdr:rowOff>38100</xdr:rowOff>
                  </from>
                  <to>
                    <xdr:col>17</xdr:col>
                    <xdr:colOff>542925</xdr:colOff>
                    <xdr:row>33</xdr:row>
                    <xdr:rowOff>371475</xdr:rowOff>
                  </to>
                </anchor>
              </controlPr>
            </control>
          </mc:Choice>
        </mc:AlternateContent>
        <mc:AlternateContent xmlns:mc="http://schemas.openxmlformats.org/markup-compatibility/2006">
          <mc:Choice Requires="x14">
            <control shapeId="1596" r:id="rId571" name="Check Box 572">
              <controlPr defaultSize="0" autoFill="0" autoLine="0" autoPict="0">
                <anchor moveWithCells="1">
                  <from>
                    <xdr:col>17</xdr:col>
                    <xdr:colOff>219075</xdr:colOff>
                    <xdr:row>34</xdr:row>
                    <xdr:rowOff>38100</xdr:rowOff>
                  </from>
                  <to>
                    <xdr:col>17</xdr:col>
                    <xdr:colOff>542925</xdr:colOff>
                    <xdr:row>34</xdr:row>
                    <xdr:rowOff>371475</xdr:rowOff>
                  </to>
                </anchor>
              </controlPr>
            </control>
          </mc:Choice>
        </mc:AlternateContent>
        <mc:AlternateContent xmlns:mc="http://schemas.openxmlformats.org/markup-compatibility/2006">
          <mc:Choice Requires="x14">
            <control shapeId="1597" r:id="rId572" name="Check Box 573">
              <controlPr defaultSize="0" autoFill="0" autoLine="0" autoPict="0">
                <anchor moveWithCells="1">
                  <from>
                    <xdr:col>17</xdr:col>
                    <xdr:colOff>219075</xdr:colOff>
                    <xdr:row>35</xdr:row>
                    <xdr:rowOff>38100</xdr:rowOff>
                  </from>
                  <to>
                    <xdr:col>17</xdr:col>
                    <xdr:colOff>542925</xdr:colOff>
                    <xdr:row>35</xdr:row>
                    <xdr:rowOff>371475</xdr:rowOff>
                  </to>
                </anchor>
              </controlPr>
            </control>
          </mc:Choice>
        </mc:AlternateContent>
        <mc:AlternateContent xmlns:mc="http://schemas.openxmlformats.org/markup-compatibility/2006">
          <mc:Choice Requires="x14">
            <control shapeId="1604" r:id="rId573" name="Check Box 580">
              <controlPr defaultSize="0" autoFill="0" autoLine="0" autoPict="0">
                <anchor moveWithCells="1">
                  <from>
                    <xdr:col>17</xdr:col>
                    <xdr:colOff>219075</xdr:colOff>
                    <xdr:row>46</xdr:row>
                    <xdr:rowOff>38100</xdr:rowOff>
                  </from>
                  <to>
                    <xdr:col>17</xdr:col>
                    <xdr:colOff>542925</xdr:colOff>
                    <xdr:row>46</xdr:row>
                    <xdr:rowOff>371475</xdr:rowOff>
                  </to>
                </anchor>
              </controlPr>
            </control>
          </mc:Choice>
        </mc:AlternateContent>
        <mc:AlternateContent xmlns:mc="http://schemas.openxmlformats.org/markup-compatibility/2006">
          <mc:Choice Requires="x14">
            <control shapeId="1605" r:id="rId574" name="Check Box 581">
              <controlPr defaultSize="0" autoFill="0" autoLine="0" autoPict="0">
                <anchor moveWithCells="1">
                  <from>
                    <xdr:col>17</xdr:col>
                    <xdr:colOff>219075</xdr:colOff>
                    <xdr:row>46</xdr:row>
                    <xdr:rowOff>38100</xdr:rowOff>
                  </from>
                  <to>
                    <xdr:col>17</xdr:col>
                    <xdr:colOff>542925</xdr:colOff>
                    <xdr:row>46</xdr:row>
                    <xdr:rowOff>371475</xdr:rowOff>
                  </to>
                </anchor>
              </controlPr>
            </control>
          </mc:Choice>
        </mc:AlternateContent>
        <mc:AlternateContent xmlns:mc="http://schemas.openxmlformats.org/markup-compatibility/2006">
          <mc:Choice Requires="x14">
            <control shapeId="1608" r:id="rId575" name="Check Box 584">
              <controlPr defaultSize="0" autoFill="0" autoLine="0" autoPict="0">
                <anchor moveWithCells="1">
                  <from>
                    <xdr:col>17</xdr:col>
                    <xdr:colOff>219075</xdr:colOff>
                    <xdr:row>132</xdr:row>
                    <xdr:rowOff>38100</xdr:rowOff>
                  </from>
                  <to>
                    <xdr:col>17</xdr:col>
                    <xdr:colOff>542925</xdr:colOff>
                    <xdr:row>132</xdr:row>
                    <xdr:rowOff>361950</xdr:rowOff>
                  </to>
                </anchor>
              </controlPr>
            </control>
          </mc:Choice>
        </mc:AlternateContent>
        <mc:AlternateContent xmlns:mc="http://schemas.openxmlformats.org/markup-compatibility/2006">
          <mc:Choice Requires="x14">
            <control shapeId="1609" r:id="rId576" name="Check Box 585">
              <controlPr defaultSize="0" autoFill="0" autoLine="0" autoPict="0">
                <anchor moveWithCells="1">
                  <from>
                    <xdr:col>17</xdr:col>
                    <xdr:colOff>219075</xdr:colOff>
                    <xdr:row>132</xdr:row>
                    <xdr:rowOff>38100</xdr:rowOff>
                  </from>
                  <to>
                    <xdr:col>17</xdr:col>
                    <xdr:colOff>542925</xdr:colOff>
                    <xdr:row>132</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D62E4-A89B-45D7-91A8-83F6CB6CDAA4}">
  <sheetPr>
    <pageSetUpPr fitToPage="1"/>
  </sheetPr>
  <dimension ref="A1:CX55"/>
  <sheetViews>
    <sheetView showGridLines="0" showZeros="0" topLeftCell="E1" zoomScale="64" zoomScaleNormal="64" zoomScaleSheetLayoutView="53" workbookViewId="0">
      <selection activeCell="J10" sqref="J10:O11"/>
    </sheetView>
  </sheetViews>
  <sheetFormatPr defaultColWidth="2.25" defaultRowHeight="14.25"/>
  <cols>
    <col min="1" max="1" width="1.875" style="122" customWidth="1"/>
    <col min="2" max="2" width="6.25" style="122" customWidth="1"/>
    <col min="3" max="4" width="2.625" style="122" customWidth="1"/>
    <col min="5" max="5" width="5.5" style="122" customWidth="1"/>
    <col min="6" max="9" width="2.625" style="122" customWidth="1"/>
    <col min="10" max="35" width="3.125" style="122" customWidth="1"/>
    <col min="36" max="41" width="3.25" style="122" customWidth="1"/>
    <col min="42" max="42" width="6.375" style="122" customWidth="1"/>
    <col min="43" max="79" width="3.25" style="122" customWidth="1"/>
    <col min="80" max="16384" width="2.25" style="122"/>
  </cols>
  <sheetData>
    <row r="1" spans="1:102" ht="33" customHeight="1">
      <c r="A1" s="120"/>
      <c r="B1" s="270" t="s">
        <v>175</v>
      </c>
      <c r="C1" s="270"/>
      <c r="D1" s="270"/>
      <c r="E1" s="270"/>
      <c r="F1" s="270"/>
      <c r="G1" s="270"/>
      <c r="H1" s="270"/>
      <c r="I1" s="270"/>
      <c r="J1" s="270"/>
      <c r="K1" s="270"/>
      <c r="L1" s="270"/>
      <c r="M1" s="270"/>
      <c r="N1" s="270"/>
      <c r="O1" s="270"/>
      <c r="P1" s="267" t="s">
        <v>176</v>
      </c>
      <c r="Q1" s="268"/>
      <c r="R1" s="268"/>
      <c r="S1" s="268"/>
      <c r="T1" s="268"/>
      <c r="U1" s="268"/>
      <c r="V1" s="268"/>
      <c r="W1" s="268"/>
      <c r="X1" s="268"/>
      <c r="Y1" s="268"/>
      <c r="Z1" s="268"/>
      <c r="AA1" s="268"/>
      <c r="AB1" s="268"/>
      <c r="AC1" s="268"/>
      <c r="AD1" s="268"/>
      <c r="AE1" s="268"/>
      <c r="AF1" s="268"/>
      <c r="AG1" s="268"/>
      <c r="AH1" s="268"/>
      <c r="AI1" s="268"/>
      <c r="AJ1" s="268"/>
      <c r="AK1" s="268"/>
      <c r="AL1" s="268"/>
      <c r="AM1" s="269"/>
      <c r="AN1" s="121"/>
      <c r="AO1" s="12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c r="BP1" s="271"/>
      <c r="BQ1" s="271"/>
      <c r="BR1" s="271"/>
      <c r="BS1" s="271"/>
      <c r="BT1" s="271"/>
      <c r="BU1" s="271"/>
      <c r="BV1" s="271"/>
      <c r="BW1" s="271"/>
      <c r="BX1" s="271"/>
      <c r="BY1" s="271"/>
      <c r="BZ1" s="271"/>
      <c r="CA1" s="271"/>
    </row>
    <row r="2" spans="1:102" ht="6" customHeight="1" thickBot="1">
      <c r="A2" s="123"/>
      <c r="B2" s="270"/>
      <c r="C2" s="270"/>
      <c r="D2" s="270"/>
      <c r="E2" s="270"/>
      <c r="F2" s="270"/>
      <c r="G2" s="270"/>
      <c r="H2" s="270"/>
      <c r="I2" s="270"/>
      <c r="J2" s="270"/>
      <c r="K2" s="270"/>
      <c r="L2" s="270"/>
      <c r="M2" s="270"/>
      <c r="N2" s="270"/>
      <c r="O2" s="270"/>
      <c r="P2" s="124"/>
      <c r="Q2" s="124"/>
      <c r="R2" s="124"/>
      <c r="S2" s="124"/>
      <c r="T2" s="124"/>
      <c r="U2" s="124"/>
      <c r="V2" s="124"/>
      <c r="W2" s="124"/>
      <c r="X2" s="124"/>
      <c r="Y2" s="125"/>
      <c r="Z2" s="125"/>
      <c r="AM2" s="126"/>
      <c r="AN2" s="126"/>
      <c r="AO2" s="126"/>
    </row>
    <row r="3" spans="1:102" ht="16.149999999999999" customHeight="1" thickTop="1">
      <c r="B3" s="270"/>
      <c r="C3" s="270"/>
      <c r="D3" s="270"/>
      <c r="E3" s="270"/>
      <c r="F3" s="270"/>
      <c r="G3" s="270"/>
      <c r="H3" s="270"/>
      <c r="I3" s="270"/>
      <c r="J3" s="270"/>
      <c r="K3" s="270"/>
      <c r="L3" s="270"/>
      <c r="M3" s="270"/>
      <c r="N3" s="270"/>
      <c r="O3" s="270"/>
      <c r="P3" s="124"/>
      <c r="Q3" s="124"/>
      <c r="R3" s="124"/>
      <c r="S3" s="124"/>
      <c r="T3" s="124"/>
      <c r="U3" s="124"/>
      <c r="V3" s="124"/>
      <c r="W3" s="124"/>
      <c r="X3" s="124"/>
      <c r="Z3" s="519" t="s">
        <v>107</v>
      </c>
      <c r="AA3" s="520"/>
      <c r="AB3" s="520"/>
      <c r="AC3" s="520"/>
      <c r="AD3" s="520"/>
      <c r="AE3" s="520"/>
      <c r="AF3" s="520"/>
      <c r="AG3" s="520"/>
      <c r="AH3" s="520"/>
      <c r="AI3" s="520"/>
      <c r="AJ3" s="520"/>
      <c r="AK3" s="521"/>
      <c r="AL3" s="525"/>
      <c r="AM3" s="526"/>
      <c r="AN3" s="127"/>
      <c r="AO3" s="127"/>
      <c r="AP3" s="468" t="s">
        <v>110</v>
      </c>
      <c r="AQ3" s="469"/>
      <c r="AR3" s="469"/>
      <c r="AS3" s="469"/>
      <c r="AT3" s="469"/>
      <c r="AU3" s="469"/>
      <c r="AV3" s="469"/>
      <c r="AW3" s="469"/>
      <c r="AX3" s="469"/>
      <c r="AY3" s="469"/>
      <c r="AZ3" s="469"/>
      <c r="BA3" s="469"/>
      <c r="BB3" s="469"/>
      <c r="BC3" s="469"/>
      <c r="BD3" s="470"/>
      <c r="BE3" s="474" t="s">
        <v>111</v>
      </c>
      <c r="BF3" s="475"/>
      <c r="BG3" s="475"/>
      <c r="BH3" s="478">
        <f>宿泊者名簿!M27+宿泊者名簿!Q27</f>
        <v>0</v>
      </c>
      <c r="BI3" s="479"/>
      <c r="BJ3" s="479"/>
      <c r="BK3" s="482" t="s">
        <v>112</v>
      </c>
      <c r="BL3" s="484" t="s">
        <v>113</v>
      </c>
      <c r="BM3" s="485"/>
      <c r="BN3" s="485"/>
      <c r="BO3" s="486"/>
      <c r="BP3" s="487" t="s">
        <v>149</v>
      </c>
      <c r="BQ3" s="488"/>
      <c r="BR3" s="488"/>
      <c r="BS3" s="488"/>
      <c r="BT3" s="488"/>
      <c r="BU3" s="488"/>
      <c r="BV3" s="488"/>
      <c r="BW3" s="488"/>
      <c r="BX3" s="488"/>
      <c r="BY3" s="488"/>
      <c r="BZ3" s="488"/>
      <c r="CA3" s="489"/>
      <c r="CE3" s="466"/>
      <c r="CF3" s="466"/>
      <c r="CG3" s="466"/>
      <c r="CH3" s="466"/>
      <c r="CI3" s="466"/>
      <c r="CJ3" s="466"/>
      <c r="CK3" s="466"/>
      <c r="CL3" s="466"/>
      <c r="CM3" s="466"/>
      <c r="CN3" s="466"/>
      <c r="CO3" s="466"/>
      <c r="CP3" s="466"/>
      <c r="CQ3" s="466"/>
      <c r="CR3" s="466"/>
      <c r="CS3" s="466"/>
      <c r="CT3" s="466"/>
      <c r="CU3" s="466"/>
      <c r="CV3" s="466"/>
      <c r="CW3" s="466"/>
      <c r="CX3" s="466"/>
    </row>
    <row r="4" spans="1:102" ht="16.5" customHeight="1" thickBot="1">
      <c r="B4" s="282" t="s">
        <v>178</v>
      </c>
      <c r="C4" s="282"/>
      <c r="D4" s="282"/>
      <c r="E4" s="282"/>
      <c r="F4" s="282"/>
      <c r="G4" s="282"/>
      <c r="H4" s="282"/>
      <c r="I4" s="282"/>
      <c r="J4" s="282"/>
      <c r="K4" s="282"/>
      <c r="L4" s="282"/>
      <c r="M4" s="282"/>
      <c r="N4" s="282"/>
      <c r="O4" s="282"/>
      <c r="P4" s="282"/>
      <c r="Q4" s="282"/>
      <c r="R4" s="282"/>
      <c r="S4" s="282"/>
      <c r="T4" s="282"/>
      <c r="U4" s="282"/>
      <c r="V4" s="282"/>
      <c r="W4" s="282"/>
      <c r="X4" s="282"/>
      <c r="Y4" s="282"/>
      <c r="Z4" s="522"/>
      <c r="AA4" s="523"/>
      <c r="AB4" s="523"/>
      <c r="AC4" s="523"/>
      <c r="AD4" s="523"/>
      <c r="AE4" s="523"/>
      <c r="AF4" s="523"/>
      <c r="AG4" s="523"/>
      <c r="AH4" s="523"/>
      <c r="AI4" s="523"/>
      <c r="AJ4" s="523"/>
      <c r="AK4" s="524"/>
      <c r="AL4" s="527"/>
      <c r="AM4" s="528"/>
      <c r="AP4" s="471"/>
      <c r="AQ4" s="472"/>
      <c r="AR4" s="472"/>
      <c r="AS4" s="472"/>
      <c r="AT4" s="472"/>
      <c r="AU4" s="472"/>
      <c r="AV4" s="472"/>
      <c r="AW4" s="472"/>
      <c r="AX4" s="472"/>
      <c r="AY4" s="472"/>
      <c r="AZ4" s="472"/>
      <c r="BA4" s="472"/>
      <c r="BB4" s="472"/>
      <c r="BC4" s="472"/>
      <c r="BD4" s="473"/>
      <c r="BE4" s="476"/>
      <c r="BF4" s="477"/>
      <c r="BG4" s="477"/>
      <c r="BH4" s="480"/>
      <c r="BI4" s="481"/>
      <c r="BJ4" s="481"/>
      <c r="BK4" s="483"/>
      <c r="BL4" s="490">
        <f>SUM(BH3:BJ8)</f>
        <v>0</v>
      </c>
      <c r="BM4" s="491"/>
      <c r="BN4" s="491"/>
      <c r="BO4" s="495" t="s">
        <v>112</v>
      </c>
      <c r="BP4" s="272"/>
      <c r="BQ4" s="273"/>
      <c r="BR4" s="273"/>
      <c r="BS4" s="273"/>
      <c r="BT4" s="273"/>
      <c r="BU4" s="273"/>
      <c r="BV4" s="273"/>
      <c r="BW4" s="273"/>
      <c r="BX4" s="273"/>
      <c r="BY4" s="273"/>
      <c r="BZ4" s="273"/>
      <c r="CA4" s="274"/>
      <c r="CE4" s="466"/>
      <c r="CF4" s="466"/>
      <c r="CG4" s="466"/>
      <c r="CH4" s="466"/>
      <c r="CI4" s="466"/>
      <c r="CJ4" s="466"/>
      <c r="CK4" s="466"/>
      <c r="CL4" s="466"/>
      <c r="CM4" s="466"/>
      <c r="CN4" s="466"/>
      <c r="CO4" s="466"/>
      <c r="CP4" s="466"/>
      <c r="CQ4" s="466"/>
      <c r="CR4" s="466"/>
      <c r="CS4" s="466"/>
      <c r="CT4" s="466"/>
      <c r="CU4" s="466"/>
      <c r="CV4" s="466"/>
      <c r="CW4" s="466"/>
      <c r="CX4" s="466"/>
    </row>
    <row r="5" spans="1:102" ht="21" customHeight="1" thickTop="1" thickBot="1">
      <c r="B5" s="282"/>
      <c r="C5" s="282"/>
      <c r="D5" s="282"/>
      <c r="E5" s="282"/>
      <c r="F5" s="282"/>
      <c r="G5" s="282"/>
      <c r="H5" s="282"/>
      <c r="I5" s="282"/>
      <c r="J5" s="282"/>
      <c r="K5" s="282"/>
      <c r="L5" s="282"/>
      <c r="M5" s="282"/>
      <c r="N5" s="282"/>
      <c r="O5" s="282"/>
      <c r="P5" s="282"/>
      <c r="Q5" s="282"/>
      <c r="R5" s="282"/>
      <c r="S5" s="282"/>
      <c r="T5" s="282"/>
      <c r="U5" s="282"/>
      <c r="V5" s="282"/>
      <c r="W5" s="282"/>
      <c r="X5" s="282"/>
      <c r="Y5" s="282"/>
      <c r="Z5" s="281" t="s">
        <v>174</v>
      </c>
      <c r="AA5" s="281"/>
      <c r="AB5" s="281"/>
      <c r="AC5" s="281"/>
      <c r="AD5" s="281"/>
      <c r="AE5" s="281"/>
      <c r="AF5" s="281"/>
      <c r="AG5" s="281"/>
      <c r="AH5" s="281"/>
      <c r="AI5" s="281"/>
      <c r="AJ5" s="281"/>
      <c r="AK5" s="281"/>
      <c r="AL5" s="281"/>
      <c r="AM5" s="281"/>
      <c r="AP5" s="498">
        <f>宿泊者名簿!A24</f>
        <v>0</v>
      </c>
      <c r="AQ5" s="499"/>
      <c r="AR5" s="499"/>
      <c r="AS5" s="499"/>
      <c r="AT5" s="499"/>
      <c r="AU5" s="499"/>
      <c r="AV5" s="499"/>
      <c r="AW5" s="499"/>
      <c r="AX5" s="499"/>
      <c r="AY5" s="499"/>
      <c r="AZ5" s="499"/>
      <c r="BA5" s="499"/>
      <c r="BB5" s="499"/>
      <c r="BC5" s="499"/>
      <c r="BD5" s="500"/>
      <c r="BE5" s="504" t="s">
        <v>114</v>
      </c>
      <c r="BF5" s="505"/>
      <c r="BG5" s="505"/>
      <c r="BH5" s="478">
        <f>宿泊者名簿!I28</f>
        <v>0</v>
      </c>
      <c r="BI5" s="479"/>
      <c r="BJ5" s="479"/>
      <c r="BK5" s="482" t="s">
        <v>112</v>
      </c>
      <c r="BL5" s="492"/>
      <c r="BM5" s="430"/>
      <c r="BN5" s="430"/>
      <c r="BO5" s="496"/>
      <c r="BP5" s="275"/>
      <c r="BQ5" s="276"/>
      <c r="BR5" s="276"/>
      <c r="BS5" s="276"/>
      <c r="BT5" s="276"/>
      <c r="BU5" s="276"/>
      <c r="BV5" s="276"/>
      <c r="BW5" s="276"/>
      <c r="BX5" s="276"/>
      <c r="BY5" s="276"/>
      <c r="BZ5" s="276"/>
      <c r="CA5" s="277"/>
      <c r="CE5" s="466"/>
      <c r="CF5" s="466"/>
      <c r="CG5" s="466"/>
      <c r="CH5" s="466"/>
      <c r="CI5" s="466"/>
      <c r="CJ5" s="466"/>
      <c r="CK5" s="466"/>
      <c r="CL5" s="466"/>
      <c r="CM5" s="466"/>
      <c r="CN5" s="466"/>
      <c r="CO5" s="466"/>
      <c r="CP5" s="466"/>
      <c r="CQ5" s="466"/>
      <c r="CR5" s="466"/>
      <c r="CS5" s="466"/>
      <c r="CT5" s="466"/>
      <c r="CU5" s="466"/>
      <c r="CV5" s="466"/>
      <c r="CW5" s="466"/>
      <c r="CX5" s="466"/>
    </row>
    <row r="6" spans="1:102" ht="18" customHeight="1" thickTop="1">
      <c r="B6" s="282"/>
      <c r="C6" s="282"/>
      <c r="D6" s="282"/>
      <c r="E6" s="282"/>
      <c r="F6" s="282"/>
      <c r="G6" s="282"/>
      <c r="H6" s="282"/>
      <c r="I6" s="282"/>
      <c r="J6" s="282"/>
      <c r="K6" s="282"/>
      <c r="L6" s="282"/>
      <c r="M6" s="282"/>
      <c r="N6" s="282"/>
      <c r="O6" s="282"/>
      <c r="P6" s="282"/>
      <c r="Q6" s="282"/>
      <c r="R6" s="282"/>
      <c r="S6" s="282"/>
      <c r="T6" s="282"/>
      <c r="U6" s="282"/>
      <c r="V6" s="282"/>
      <c r="W6" s="282"/>
      <c r="X6" s="282"/>
      <c r="Y6" s="282"/>
      <c r="Z6" s="529" t="s">
        <v>108</v>
      </c>
      <c r="AA6" s="530"/>
      <c r="AB6" s="530"/>
      <c r="AC6" s="530"/>
      <c r="AD6" s="530"/>
      <c r="AE6" s="530"/>
      <c r="AF6" s="530"/>
      <c r="AG6" s="530"/>
      <c r="AH6" s="530"/>
      <c r="AI6" s="530"/>
      <c r="AJ6" s="530"/>
      <c r="AK6" s="530"/>
      <c r="AL6" s="530"/>
      <c r="AM6" s="531"/>
      <c r="AN6" s="128"/>
      <c r="AO6" s="128"/>
      <c r="AP6" s="498"/>
      <c r="AQ6" s="499"/>
      <c r="AR6" s="499"/>
      <c r="AS6" s="499"/>
      <c r="AT6" s="499"/>
      <c r="AU6" s="499"/>
      <c r="AV6" s="499"/>
      <c r="AW6" s="499"/>
      <c r="AX6" s="499"/>
      <c r="AY6" s="499"/>
      <c r="AZ6" s="499"/>
      <c r="BA6" s="499"/>
      <c r="BB6" s="499"/>
      <c r="BC6" s="499"/>
      <c r="BD6" s="500"/>
      <c r="BE6" s="506"/>
      <c r="BF6" s="507"/>
      <c r="BG6" s="507"/>
      <c r="BH6" s="480"/>
      <c r="BI6" s="481"/>
      <c r="BJ6" s="481"/>
      <c r="BK6" s="483"/>
      <c r="BL6" s="492"/>
      <c r="BM6" s="430"/>
      <c r="BN6" s="430"/>
      <c r="BO6" s="496"/>
      <c r="BP6" s="278"/>
      <c r="BQ6" s="279"/>
      <c r="BR6" s="279"/>
      <c r="BS6" s="279"/>
      <c r="BT6" s="279"/>
      <c r="BU6" s="279"/>
      <c r="BV6" s="279"/>
      <c r="BW6" s="279"/>
      <c r="BX6" s="279"/>
      <c r="BY6" s="279"/>
      <c r="BZ6" s="279"/>
      <c r="CA6" s="280"/>
      <c r="CE6" s="467"/>
      <c r="CF6" s="467"/>
      <c r="CG6" s="467"/>
      <c r="CH6" s="467"/>
      <c r="CI6" s="467"/>
      <c r="CJ6" s="467"/>
      <c r="CK6" s="467"/>
      <c r="CL6" s="467"/>
      <c r="CM6" s="467"/>
      <c r="CN6" s="467"/>
      <c r="CO6" s="467"/>
      <c r="CP6" s="467"/>
      <c r="CQ6" s="467"/>
      <c r="CR6" s="467"/>
      <c r="CS6" s="467"/>
      <c r="CT6" s="467"/>
      <c r="CU6" s="467"/>
      <c r="CV6" s="467"/>
      <c r="CW6" s="467"/>
      <c r="CX6" s="467"/>
    </row>
    <row r="7" spans="1:102" ht="18" customHeight="1">
      <c r="B7" s="282"/>
      <c r="C7" s="282"/>
      <c r="D7" s="282"/>
      <c r="E7" s="282"/>
      <c r="F7" s="282"/>
      <c r="G7" s="282"/>
      <c r="H7" s="282"/>
      <c r="I7" s="282"/>
      <c r="J7" s="282"/>
      <c r="K7" s="282"/>
      <c r="L7" s="282"/>
      <c r="M7" s="282"/>
      <c r="N7" s="282"/>
      <c r="O7" s="282"/>
      <c r="P7" s="282"/>
      <c r="Q7" s="282"/>
      <c r="R7" s="282"/>
      <c r="S7" s="282"/>
      <c r="T7" s="282"/>
      <c r="U7" s="282"/>
      <c r="V7" s="282"/>
      <c r="W7" s="282"/>
      <c r="X7" s="282"/>
      <c r="Y7" s="282"/>
      <c r="Z7" s="532" t="s">
        <v>109</v>
      </c>
      <c r="AA7" s="533"/>
      <c r="AB7" s="533"/>
      <c r="AC7" s="533"/>
      <c r="AD7" s="533"/>
      <c r="AE7" s="533"/>
      <c r="AF7" s="533"/>
      <c r="AG7" s="533"/>
      <c r="AH7" s="533"/>
      <c r="AI7" s="533"/>
      <c r="AJ7" s="533"/>
      <c r="AK7" s="533"/>
      <c r="AL7" s="533"/>
      <c r="AM7" s="534"/>
      <c r="AN7" s="129"/>
      <c r="AO7" s="129"/>
      <c r="AP7" s="498"/>
      <c r="AQ7" s="499"/>
      <c r="AR7" s="499"/>
      <c r="AS7" s="499"/>
      <c r="AT7" s="499"/>
      <c r="AU7" s="499"/>
      <c r="AV7" s="499"/>
      <c r="AW7" s="499"/>
      <c r="AX7" s="499"/>
      <c r="AY7" s="499"/>
      <c r="AZ7" s="499"/>
      <c r="BA7" s="499"/>
      <c r="BB7" s="499"/>
      <c r="BC7" s="499"/>
      <c r="BD7" s="500"/>
      <c r="BE7" s="504" t="s">
        <v>115</v>
      </c>
      <c r="BF7" s="505"/>
      <c r="BG7" s="505"/>
      <c r="BH7" s="478">
        <f>宿泊者名簿!I27+宿泊者名簿!M28</f>
        <v>0</v>
      </c>
      <c r="BI7" s="479"/>
      <c r="BJ7" s="479"/>
      <c r="BK7" s="482" t="s">
        <v>112</v>
      </c>
      <c r="BL7" s="492"/>
      <c r="BM7" s="430"/>
      <c r="BN7" s="430"/>
      <c r="BO7" s="496"/>
      <c r="BP7" s="511" t="s">
        <v>172</v>
      </c>
      <c r="BQ7" s="512"/>
      <c r="BR7" s="515"/>
      <c r="BS7" s="515"/>
      <c r="BT7" s="515"/>
      <c r="BU7" s="515"/>
      <c r="BV7" s="515"/>
      <c r="BW7" s="515"/>
      <c r="BX7" s="515"/>
      <c r="BY7" s="515"/>
      <c r="BZ7" s="515"/>
      <c r="CA7" s="516"/>
      <c r="CE7" s="467"/>
      <c r="CF7" s="467"/>
      <c r="CG7" s="467"/>
      <c r="CH7" s="467"/>
      <c r="CI7" s="467"/>
      <c r="CJ7" s="467"/>
      <c r="CK7" s="467"/>
      <c r="CL7" s="467"/>
      <c r="CM7" s="467"/>
      <c r="CN7" s="467"/>
      <c r="CO7" s="467"/>
      <c r="CP7" s="467"/>
      <c r="CQ7" s="467"/>
      <c r="CR7" s="467"/>
      <c r="CS7" s="467"/>
      <c r="CT7" s="467"/>
      <c r="CU7" s="467"/>
      <c r="CV7" s="467"/>
      <c r="CW7" s="467"/>
      <c r="CX7" s="467"/>
    </row>
    <row r="8" spans="1:102" ht="18" customHeight="1" thickBot="1">
      <c r="B8" s="282"/>
      <c r="C8" s="282"/>
      <c r="D8" s="282"/>
      <c r="E8" s="282"/>
      <c r="F8" s="282"/>
      <c r="G8" s="282"/>
      <c r="H8" s="282"/>
      <c r="I8" s="282"/>
      <c r="J8" s="282"/>
      <c r="K8" s="282"/>
      <c r="L8" s="282"/>
      <c r="M8" s="282"/>
      <c r="N8" s="282"/>
      <c r="O8" s="282"/>
      <c r="P8" s="282"/>
      <c r="Q8" s="282"/>
      <c r="R8" s="282"/>
      <c r="S8" s="282"/>
      <c r="T8" s="282"/>
      <c r="U8" s="282"/>
      <c r="V8" s="282"/>
      <c r="W8" s="282"/>
      <c r="X8" s="282"/>
      <c r="Y8" s="282"/>
      <c r="Z8" s="535" t="s">
        <v>171</v>
      </c>
      <c r="AA8" s="536"/>
      <c r="AB8" s="536"/>
      <c r="AC8" s="536"/>
      <c r="AD8" s="536"/>
      <c r="AE8" s="536"/>
      <c r="AF8" s="536"/>
      <c r="AG8" s="536"/>
      <c r="AH8" s="536"/>
      <c r="AI8" s="536"/>
      <c r="AJ8" s="536"/>
      <c r="AK8" s="536"/>
      <c r="AL8" s="536"/>
      <c r="AM8" s="537"/>
      <c r="AN8" s="129"/>
      <c r="AO8" s="129"/>
      <c r="AP8" s="501"/>
      <c r="AQ8" s="502"/>
      <c r="AR8" s="502"/>
      <c r="AS8" s="502"/>
      <c r="AT8" s="502"/>
      <c r="AU8" s="502"/>
      <c r="AV8" s="502"/>
      <c r="AW8" s="502"/>
      <c r="AX8" s="502"/>
      <c r="AY8" s="502"/>
      <c r="AZ8" s="502"/>
      <c r="BA8" s="502"/>
      <c r="BB8" s="502"/>
      <c r="BC8" s="502"/>
      <c r="BD8" s="503"/>
      <c r="BE8" s="508"/>
      <c r="BF8" s="509"/>
      <c r="BG8" s="509"/>
      <c r="BH8" s="480"/>
      <c r="BI8" s="481"/>
      <c r="BJ8" s="481"/>
      <c r="BK8" s="510"/>
      <c r="BL8" s="493"/>
      <c r="BM8" s="494"/>
      <c r="BN8" s="494"/>
      <c r="BO8" s="497"/>
      <c r="BP8" s="513" t="s">
        <v>173</v>
      </c>
      <c r="BQ8" s="514"/>
      <c r="BR8" s="517"/>
      <c r="BS8" s="517"/>
      <c r="BT8" s="517"/>
      <c r="BU8" s="517"/>
      <c r="BV8" s="517"/>
      <c r="BW8" s="517"/>
      <c r="BX8" s="517"/>
      <c r="BY8" s="517"/>
      <c r="BZ8" s="517"/>
      <c r="CA8" s="518"/>
      <c r="CE8" s="467"/>
      <c r="CF8" s="467"/>
      <c r="CG8" s="467"/>
      <c r="CH8" s="467"/>
      <c r="CI8" s="467"/>
      <c r="CJ8" s="467"/>
      <c r="CK8" s="467"/>
      <c r="CL8" s="467"/>
      <c r="CM8" s="467"/>
      <c r="CN8" s="467"/>
      <c r="CO8" s="467"/>
      <c r="CP8" s="467"/>
      <c r="CQ8" s="467"/>
      <c r="CR8" s="467"/>
      <c r="CS8" s="467"/>
      <c r="CT8" s="467"/>
      <c r="CU8" s="467"/>
      <c r="CV8" s="467"/>
      <c r="CW8" s="467"/>
      <c r="CX8" s="467"/>
    </row>
    <row r="9" spans="1:102" ht="7.5" customHeight="1" thickTop="1" thickBot="1">
      <c r="CE9" s="467"/>
      <c r="CF9" s="467"/>
      <c r="CG9" s="467"/>
      <c r="CH9" s="467"/>
      <c r="CI9" s="467"/>
      <c r="CJ9" s="467"/>
      <c r="CK9" s="467"/>
      <c r="CL9" s="467"/>
      <c r="CM9" s="467"/>
      <c r="CN9" s="467"/>
      <c r="CO9" s="467"/>
      <c r="CP9" s="467"/>
      <c r="CQ9" s="467"/>
      <c r="CR9" s="467"/>
      <c r="CS9" s="467"/>
      <c r="CT9" s="467"/>
      <c r="CU9" s="467"/>
      <c r="CV9" s="467"/>
      <c r="CW9" s="467"/>
      <c r="CX9" s="467"/>
    </row>
    <row r="10" spans="1:102" ht="10.35" customHeight="1">
      <c r="B10" s="372" t="s">
        <v>151</v>
      </c>
      <c r="C10" s="373"/>
      <c r="D10" s="373"/>
      <c r="E10" s="373"/>
      <c r="F10" s="373"/>
      <c r="G10" s="373"/>
      <c r="H10" s="373"/>
      <c r="I10" s="374"/>
      <c r="J10" s="438" t="s">
        <v>182</v>
      </c>
      <c r="K10" s="439"/>
      <c r="L10" s="439"/>
      <c r="M10" s="439"/>
      <c r="N10" s="439"/>
      <c r="O10" s="440"/>
      <c r="P10" s="443" t="s">
        <v>212</v>
      </c>
      <c r="Q10" s="444"/>
      <c r="R10" s="444"/>
      <c r="S10" s="444"/>
      <c r="T10" s="444"/>
      <c r="U10" s="445"/>
      <c r="V10" s="443"/>
      <c r="W10" s="444"/>
      <c r="X10" s="444"/>
      <c r="Y10" s="444"/>
      <c r="Z10" s="444"/>
      <c r="AA10" s="445"/>
      <c r="AB10" s="443"/>
      <c r="AC10" s="444"/>
      <c r="AD10" s="444"/>
      <c r="AE10" s="444"/>
      <c r="AF10" s="444"/>
      <c r="AG10" s="445"/>
      <c r="AH10" s="443"/>
      <c r="AI10" s="444"/>
      <c r="AJ10" s="444"/>
      <c r="AK10" s="444"/>
      <c r="AL10" s="444"/>
      <c r="AM10" s="445"/>
      <c r="AP10" s="372" t="s">
        <v>151</v>
      </c>
      <c r="AQ10" s="373"/>
      <c r="AR10" s="373"/>
      <c r="AS10" s="373"/>
      <c r="AT10" s="373"/>
      <c r="AU10" s="373"/>
      <c r="AV10" s="373"/>
      <c r="AW10" s="374"/>
      <c r="AX10" s="378" t="str">
        <f>J10</f>
        <v>初日</v>
      </c>
      <c r="AY10" s="367"/>
      <c r="AZ10" s="367"/>
      <c r="BA10" s="367"/>
      <c r="BB10" s="367"/>
      <c r="BC10" s="368"/>
      <c r="BD10" s="378" t="str">
        <f>P10</f>
        <v>最終日</v>
      </c>
      <c r="BE10" s="367"/>
      <c r="BF10" s="367"/>
      <c r="BG10" s="367"/>
      <c r="BH10" s="367"/>
      <c r="BI10" s="368"/>
      <c r="BJ10" s="378">
        <f>V10</f>
        <v>0</v>
      </c>
      <c r="BK10" s="367"/>
      <c r="BL10" s="367"/>
      <c r="BM10" s="367"/>
      <c r="BN10" s="367"/>
      <c r="BO10" s="368"/>
      <c r="BP10" s="378">
        <f>AB10</f>
        <v>0</v>
      </c>
      <c r="BQ10" s="367"/>
      <c r="BR10" s="367"/>
      <c r="BS10" s="367"/>
      <c r="BT10" s="367"/>
      <c r="BU10" s="368"/>
      <c r="BV10" s="378">
        <f>AH10</f>
        <v>0</v>
      </c>
      <c r="BW10" s="367"/>
      <c r="BX10" s="367"/>
      <c r="BY10" s="367"/>
      <c r="BZ10" s="367"/>
      <c r="CA10" s="368"/>
    </row>
    <row r="11" spans="1:102" ht="10.35" customHeight="1">
      <c r="B11" s="375"/>
      <c r="C11" s="376"/>
      <c r="D11" s="376"/>
      <c r="E11" s="376"/>
      <c r="F11" s="376"/>
      <c r="G11" s="376"/>
      <c r="H11" s="376"/>
      <c r="I11" s="377"/>
      <c r="J11" s="441"/>
      <c r="K11" s="383"/>
      <c r="L11" s="383"/>
      <c r="M11" s="383"/>
      <c r="N11" s="383"/>
      <c r="O11" s="442"/>
      <c r="P11" s="399"/>
      <c r="Q11" s="385"/>
      <c r="R11" s="385"/>
      <c r="S11" s="385"/>
      <c r="T11" s="385"/>
      <c r="U11" s="386"/>
      <c r="V11" s="399"/>
      <c r="W11" s="385"/>
      <c r="X11" s="385"/>
      <c r="Y11" s="385"/>
      <c r="Z11" s="385"/>
      <c r="AA11" s="386"/>
      <c r="AB11" s="399"/>
      <c r="AC11" s="385"/>
      <c r="AD11" s="385"/>
      <c r="AE11" s="385"/>
      <c r="AF11" s="385"/>
      <c r="AG11" s="386"/>
      <c r="AH11" s="399"/>
      <c r="AI11" s="385"/>
      <c r="AJ11" s="385"/>
      <c r="AK11" s="385"/>
      <c r="AL11" s="385"/>
      <c r="AM11" s="386"/>
      <c r="AP11" s="375"/>
      <c r="AQ11" s="376"/>
      <c r="AR11" s="376"/>
      <c r="AS11" s="376"/>
      <c r="AT11" s="376"/>
      <c r="AU11" s="376"/>
      <c r="AV11" s="376"/>
      <c r="AW11" s="377"/>
      <c r="AX11" s="379"/>
      <c r="AY11" s="380"/>
      <c r="AZ11" s="380"/>
      <c r="BA11" s="380"/>
      <c r="BB11" s="380"/>
      <c r="BC11" s="381"/>
      <c r="BD11" s="379"/>
      <c r="BE11" s="380"/>
      <c r="BF11" s="380"/>
      <c r="BG11" s="380"/>
      <c r="BH11" s="380"/>
      <c r="BI11" s="381"/>
      <c r="BJ11" s="379"/>
      <c r="BK11" s="380"/>
      <c r="BL11" s="380"/>
      <c r="BM11" s="380"/>
      <c r="BN11" s="380"/>
      <c r="BO11" s="381"/>
      <c r="BP11" s="379"/>
      <c r="BQ11" s="380"/>
      <c r="BR11" s="380"/>
      <c r="BS11" s="380"/>
      <c r="BT11" s="380"/>
      <c r="BU11" s="381"/>
      <c r="BV11" s="379"/>
      <c r="BW11" s="380"/>
      <c r="BX11" s="380"/>
      <c r="BY11" s="380"/>
      <c r="BZ11" s="380"/>
      <c r="CA11" s="381"/>
    </row>
    <row r="12" spans="1:102" ht="10.35" customHeight="1">
      <c r="B12" s="375" t="s">
        <v>116</v>
      </c>
      <c r="C12" s="376"/>
      <c r="D12" s="376"/>
      <c r="E12" s="376"/>
      <c r="F12" s="376"/>
      <c r="G12" s="376"/>
      <c r="H12" s="376"/>
      <c r="I12" s="377"/>
      <c r="J12" s="399"/>
      <c r="K12" s="385"/>
      <c r="L12" s="383" t="s">
        <v>117</v>
      </c>
      <c r="M12" s="385"/>
      <c r="N12" s="385"/>
      <c r="O12" s="386"/>
      <c r="P12" s="399"/>
      <c r="Q12" s="385"/>
      <c r="R12" s="383" t="s">
        <v>117</v>
      </c>
      <c r="S12" s="385"/>
      <c r="T12" s="385"/>
      <c r="U12" s="386"/>
      <c r="V12" s="399"/>
      <c r="W12" s="385"/>
      <c r="X12" s="383" t="s">
        <v>117</v>
      </c>
      <c r="Y12" s="385"/>
      <c r="Z12" s="385"/>
      <c r="AA12" s="386"/>
      <c r="AB12" s="399"/>
      <c r="AC12" s="385"/>
      <c r="AD12" s="383" t="s">
        <v>117</v>
      </c>
      <c r="AE12" s="385"/>
      <c r="AF12" s="385"/>
      <c r="AG12" s="386"/>
      <c r="AH12" s="399"/>
      <c r="AI12" s="385"/>
      <c r="AJ12" s="383" t="s">
        <v>117</v>
      </c>
      <c r="AK12" s="385"/>
      <c r="AL12" s="385"/>
      <c r="AM12" s="386"/>
      <c r="AP12" s="375" t="s">
        <v>116</v>
      </c>
      <c r="AQ12" s="376"/>
      <c r="AR12" s="376"/>
      <c r="AS12" s="376"/>
      <c r="AT12" s="376"/>
      <c r="AU12" s="376"/>
      <c r="AV12" s="376"/>
      <c r="AW12" s="377"/>
      <c r="AX12" s="379">
        <f>J12</f>
        <v>0</v>
      </c>
      <c r="AY12" s="380"/>
      <c r="AZ12" s="380" t="s">
        <v>117</v>
      </c>
      <c r="BA12" s="380">
        <f>M12</f>
        <v>0</v>
      </c>
      <c r="BB12" s="380"/>
      <c r="BC12" s="381"/>
      <c r="BD12" s="379">
        <f>P12</f>
        <v>0</v>
      </c>
      <c r="BE12" s="380"/>
      <c r="BF12" s="380" t="s">
        <v>117</v>
      </c>
      <c r="BG12" s="380">
        <f>S12</f>
        <v>0</v>
      </c>
      <c r="BH12" s="380"/>
      <c r="BI12" s="381"/>
      <c r="BJ12" s="379">
        <f>V12</f>
        <v>0</v>
      </c>
      <c r="BK12" s="380"/>
      <c r="BL12" s="380" t="s">
        <v>117</v>
      </c>
      <c r="BM12" s="380">
        <f>Y12</f>
        <v>0</v>
      </c>
      <c r="BN12" s="380"/>
      <c r="BO12" s="381"/>
      <c r="BP12" s="379">
        <f>AB12</f>
        <v>0</v>
      </c>
      <c r="BQ12" s="380"/>
      <c r="BR12" s="380" t="s">
        <v>117</v>
      </c>
      <c r="BS12" s="380">
        <f>AE12</f>
        <v>0</v>
      </c>
      <c r="BT12" s="380"/>
      <c r="BU12" s="381"/>
      <c r="BV12" s="379">
        <f>AH12</f>
        <v>0</v>
      </c>
      <c r="BW12" s="380"/>
      <c r="BX12" s="380" t="s">
        <v>117</v>
      </c>
      <c r="BY12" s="380">
        <f>AK12</f>
        <v>0</v>
      </c>
      <c r="BZ12" s="380"/>
      <c r="CA12" s="381"/>
    </row>
    <row r="13" spans="1:102" ht="10.35" customHeight="1" thickBot="1">
      <c r="B13" s="401"/>
      <c r="C13" s="402"/>
      <c r="D13" s="402"/>
      <c r="E13" s="402"/>
      <c r="F13" s="402"/>
      <c r="G13" s="402"/>
      <c r="H13" s="402"/>
      <c r="I13" s="403"/>
      <c r="J13" s="400"/>
      <c r="K13" s="387"/>
      <c r="L13" s="384"/>
      <c r="M13" s="387"/>
      <c r="N13" s="387"/>
      <c r="O13" s="388"/>
      <c r="P13" s="400"/>
      <c r="Q13" s="387"/>
      <c r="R13" s="384"/>
      <c r="S13" s="387"/>
      <c r="T13" s="387"/>
      <c r="U13" s="388"/>
      <c r="V13" s="400"/>
      <c r="W13" s="387"/>
      <c r="X13" s="384"/>
      <c r="Y13" s="387"/>
      <c r="Z13" s="387"/>
      <c r="AA13" s="388"/>
      <c r="AB13" s="400"/>
      <c r="AC13" s="387"/>
      <c r="AD13" s="384"/>
      <c r="AE13" s="387"/>
      <c r="AF13" s="387"/>
      <c r="AG13" s="388"/>
      <c r="AH13" s="400"/>
      <c r="AI13" s="387"/>
      <c r="AJ13" s="384"/>
      <c r="AK13" s="387"/>
      <c r="AL13" s="387"/>
      <c r="AM13" s="388"/>
      <c r="AP13" s="401"/>
      <c r="AQ13" s="402"/>
      <c r="AR13" s="402"/>
      <c r="AS13" s="402"/>
      <c r="AT13" s="402"/>
      <c r="AU13" s="402"/>
      <c r="AV13" s="402"/>
      <c r="AW13" s="403"/>
      <c r="AX13" s="437"/>
      <c r="AY13" s="435"/>
      <c r="AZ13" s="435"/>
      <c r="BA13" s="435"/>
      <c r="BB13" s="435"/>
      <c r="BC13" s="436"/>
      <c r="BD13" s="437"/>
      <c r="BE13" s="435"/>
      <c r="BF13" s="435"/>
      <c r="BG13" s="435"/>
      <c r="BH13" s="435"/>
      <c r="BI13" s="436"/>
      <c r="BJ13" s="437"/>
      <c r="BK13" s="435"/>
      <c r="BL13" s="435"/>
      <c r="BM13" s="435"/>
      <c r="BN13" s="435"/>
      <c r="BO13" s="436"/>
      <c r="BP13" s="437"/>
      <c r="BQ13" s="435"/>
      <c r="BR13" s="435"/>
      <c r="BS13" s="435"/>
      <c r="BT13" s="435"/>
      <c r="BU13" s="436"/>
      <c r="BV13" s="437"/>
      <c r="BW13" s="435"/>
      <c r="BX13" s="435"/>
      <c r="BY13" s="435"/>
      <c r="BZ13" s="435"/>
      <c r="CA13" s="436"/>
    </row>
    <row r="14" spans="1:102" ht="22.9" customHeight="1">
      <c r="B14" s="389" t="s">
        <v>118</v>
      </c>
      <c r="C14" s="392" t="s">
        <v>119</v>
      </c>
      <c r="D14" s="393"/>
      <c r="E14" s="393"/>
      <c r="F14" s="393"/>
      <c r="G14" s="393"/>
      <c r="H14" s="393"/>
      <c r="I14" s="394"/>
      <c r="J14" s="395"/>
      <c r="K14" s="396"/>
      <c r="L14" s="396"/>
      <c r="M14" s="396"/>
      <c r="N14" s="397"/>
      <c r="O14" s="398"/>
      <c r="P14" s="363"/>
      <c r="Q14" s="364"/>
      <c r="R14" s="364"/>
      <c r="S14" s="364"/>
      <c r="T14" s="397" t="s">
        <v>120</v>
      </c>
      <c r="U14" s="398"/>
      <c r="V14" s="363"/>
      <c r="W14" s="364"/>
      <c r="X14" s="364"/>
      <c r="Y14" s="364"/>
      <c r="Z14" s="397" t="s">
        <v>120</v>
      </c>
      <c r="AA14" s="398"/>
      <c r="AB14" s="363"/>
      <c r="AC14" s="364"/>
      <c r="AD14" s="364"/>
      <c r="AE14" s="364"/>
      <c r="AF14" s="397" t="s">
        <v>120</v>
      </c>
      <c r="AG14" s="398"/>
      <c r="AH14" s="363"/>
      <c r="AI14" s="364"/>
      <c r="AJ14" s="364"/>
      <c r="AK14" s="364"/>
      <c r="AL14" s="397" t="s">
        <v>120</v>
      </c>
      <c r="AM14" s="398"/>
      <c r="AP14" s="264" t="s">
        <v>210</v>
      </c>
      <c r="AQ14" s="255" t="s">
        <v>134</v>
      </c>
      <c r="AR14" s="257"/>
      <c r="AS14" s="292" t="s">
        <v>181</v>
      </c>
      <c r="AT14" s="348" t="s">
        <v>135</v>
      </c>
      <c r="AU14" s="349"/>
      <c r="AV14" s="349"/>
      <c r="AW14" s="350"/>
      <c r="AX14" s="363"/>
      <c r="AY14" s="364"/>
      <c r="AZ14" s="365" t="s">
        <v>136</v>
      </c>
      <c r="BA14" s="366" t="s">
        <v>128</v>
      </c>
      <c r="BB14" s="367"/>
      <c r="BC14" s="368"/>
      <c r="BD14" s="363"/>
      <c r="BE14" s="364"/>
      <c r="BF14" s="365" t="s">
        <v>136</v>
      </c>
      <c r="BG14" s="366" t="s">
        <v>128</v>
      </c>
      <c r="BH14" s="367"/>
      <c r="BI14" s="368"/>
      <c r="BJ14" s="363"/>
      <c r="BK14" s="364"/>
      <c r="BL14" s="365" t="s">
        <v>136</v>
      </c>
      <c r="BM14" s="366" t="s">
        <v>128</v>
      </c>
      <c r="BN14" s="367"/>
      <c r="BO14" s="368"/>
      <c r="BP14" s="363"/>
      <c r="BQ14" s="364"/>
      <c r="BR14" s="365" t="s">
        <v>136</v>
      </c>
      <c r="BS14" s="366" t="s">
        <v>128</v>
      </c>
      <c r="BT14" s="367"/>
      <c r="BU14" s="368"/>
      <c r="BV14" s="363"/>
      <c r="BW14" s="364"/>
      <c r="BX14" s="365" t="s">
        <v>136</v>
      </c>
      <c r="BY14" s="366" t="s">
        <v>128</v>
      </c>
      <c r="BZ14" s="367"/>
      <c r="CA14" s="368"/>
    </row>
    <row r="15" spans="1:102" ht="22.9" customHeight="1">
      <c r="B15" s="390"/>
      <c r="C15" s="409" t="s">
        <v>121</v>
      </c>
      <c r="D15" s="410"/>
      <c r="E15" s="410"/>
      <c r="F15" s="410"/>
      <c r="G15" s="410"/>
      <c r="H15" s="410"/>
      <c r="I15" s="411"/>
      <c r="J15" s="295"/>
      <c r="K15" s="296"/>
      <c r="L15" s="296"/>
      <c r="M15" s="296"/>
      <c r="N15" s="412" t="s">
        <v>120</v>
      </c>
      <c r="O15" s="413"/>
      <c r="P15" s="295"/>
      <c r="Q15" s="296"/>
      <c r="R15" s="296"/>
      <c r="S15" s="296"/>
      <c r="T15" s="412" t="s">
        <v>120</v>
      </c>
      <c r="U15" s="413"/>
      <c r="V15" s="295"/>
      <c r="W15" s="296"/>
      <c r="X15" s="296"/>
      <c r="Y15" s="296"/>
      <c r="Z15" s="412" t="s">
        <v>120</v>
      </c>
      <c r="AA15" s="413"/>
      <c r="AB15" s="295"/>
      <c r="AC15" s="296"/>
      <c r="AD15" s="296"/>
      <c r="AE15" s="296"/>
      <c r="AF15" s="412" t="s">
        <v>120</v>
      </c>
      <c r="AG15" s="413"/>
      <c r="AH15" s="295"/>
      <c r="AI15" s="296"/>
      <c r="AJ15" s="296"/>
      <c r="AK15" s="296"/>
      <c r="AL15" s="412" t="s">
        <v>120</v>
      </c>
      <c r="AM15" s="413"/>
      <c r="AP15" s="265"/>
      <c r="AQ15" s="258"/>
      <c r="AR15" s="260"/>
      <c r="AS15" s="293"/>
      <c r="AT15" s="345"/>
      <c r="AU15" s="346"/>
      <c r="AV15" s="346"/>
      <c r="AW15" s="347"/>
      <c r="AX15" s="295"/>
      <c r="AY15" s="296"/>
      <c r="AZ15" s="323"/>
      <c r="BA15" s="369"/>
      <c r="BB15" s="370"/>
      <c r="BC15" s="371"/>
      <c r="BD15" s="295"/>
      <c r="BE15" s="296"/>
      <c r="BF15" s="323"/>
      <c r="BG15" s="369"/>
      <c r="BH15" s="370"/>
      <c r="BI15" s="371"/>
      <c r="BJ15" s="295"/>
      <c r="BK15" s="296"/>
      <c r="BL15" s="323"/>
      <c r="BM15" s="369"/>
      <c r="BN15" s="370"/>
      <c r="BO15" s="371"/>
      <c r="BP15" s="295"/>
      <c r="BQ15" s="296"/>
      <c r="BR15" s="323"/>
      <c r="BS15" s="369"/>
      <c r="BT15" s="370"/>
      <c r="BU15" s="371"/>
      <c r="BV15" s="295"/>
      <c r="BW15" s="296"/>
      <c r="BX15" s="323"/>
      <c r="BY15" s="369"/>
      <c r="BZ15" s="370"/>
      <c r="CA15" s="371"/>
    </row>
    <row r="16" spans="1:102" ht="22.9" customHeight="1" thickBot="1">
      <c r="B16" s="391"/>
      <c r="C16" s="404" t="s">
        <v>122</v>
      </c>
      <c r="D16" s="405"/>
      <c r="E16" s="405"/>
      <c r="F16" s="405"/>
      <c r="G16" s="405"/>
      <c r="H16" s="405"/>
      <c r="I16" s="406"/>
      <c r="J16" s="340"/>
      <c r="K16" s="341"/>
      <c r="L16" s="341"/>
      <c r="M16" s="341"/>
      <c r="N16" s="407" t="s">
        <v>120</v>
      </c>
      <c r="O16" s="408"/>
      <c r="P16" s="340"/>
      <c r="Q16" s="341"/>
      <c r="R16" s="341"/>
      <c r="S16" s="341"/>
      <c r="T16" s="407" t="s">
        <v>120</v>
      </c>
      <c r="U16" s="408"/>
      <c r="V16" s="340"/>
      <c r="W16" s="341"/>
      <c r="X16" s="341"/>
      <c r="Y16" s="341"/>
      <c r="Z16" s="407" t="s">
        <v>120</v>
      </c>
      <c r="AA16" s="408"/>
      <c r="AB16" s="340"/>
      <c r="AC16" s="341"/>
      <c r="AD16" s="341"/>
      <c r="AE16" s="341"/>
      <c r="AF16" s="407" t="s">
        <v>120</v>
      </c>
      <c r="AG16" s="408"/>
      <c r="AH16" s="340"/>
      <c r="AI16" s="341"/>
      <c r="AJ16" s="341"/>
      <c r="AK16" s="341"/>
      <c r="AL16" s="407" t="s">
        <v>120</v>
      </c>
      <c r="AM16" s="408"/>
      <c r="AP16" s="265"/>
      <c r="AQ16" s="258"/>
      <c r="AR16" s="260"/>
      <c r="AS16" s="293"/>
      <c r="AT16" s="342" t="s">
        <v>137</v>
      </c>
      <c r="AU16" s="343"/>
      <c r="AV16" s="343"/>
      <c r="AW16" s="344"/>
      <c r="AX16" s="295"/>
      <c r="AY16" s="296"/>
      <c r="AZ16" s="323" t="s">
        <v>138</v>
      </c>
      <c r="BA16" s="301" t="s">
        <v>128</v>
      </c>
      <c r="BB16" s="302"/>
      <c r="BC16" s="303"/>
      <c r="BD16" s="295"/>
      <c r="BE16" s="296"/>
      <c r="BF16" s="323" t="s">
        <v>138</v>
      </c>
      <c r="BG16" s="301" t="s">
        <v>128</v>
      </c>
      <c r="BH16" s="302"/>
      <c r="BI16" s="303"/>
      <c r="BJ16" s="295"/>
      <c r="BK16" s="296"/>
      <c r="BL16" s="323" t="s">
        <v>138</v>
      </c>
      <c r="BM16" s="301" t="s">
        <v>128</v>
      </c>
      <c r="BN16" s="302"/>
      <c r="BO16" s="303"/>
      <c r="BP16" s="295"/>
      <c r="BQ16" s="296"/>
      <c r="BR16" s="323" t="s">
        <v>138</v>
      </c>
      <c r="BS16" s="301" t="s">
        <v>128</v>
      </c>
      <c r="BT16" s="302"/>
      <c r="BU16" s="303"/>
      <c r="BV16" s="295"/>
      <c r="BW16" s="296"/>
      <c r="BX16" s="323" t="s">
        <v>138</v>
      </c>
      <c r="BY16" s="301" t="s">
        <v>128</v>
      </c>
      <c r="BZ16" s="302"/>
      <c r="CA16" s="303"/>
    </row>
    <row r="17" spans="2:79" ht="22.9" customHeight="1">
      <c r="B17" s="264" t="s">
        <v>206</v>
      </c>
      <c r="C17" s="454" t="s">
        <v>123</v>
      </c>
      <c r="D17" s="455"/>
      <c r="E17" s="456"/>
      <c r="F17" s="452" t="s">
        <v>124</v>
      </c>
      <c r="G17" s="452"/>
      <c r="H17" s="452"/>
      <c r="I17" s="453"/>
      <c r="J17" s="414"/>
      <c r="K17" s="415"/>
      <c r="L17" s="415"/>
      <c r="M17" s="415"/>
      <c r="N17" s="415"/>
      <c r="O17" s="416"/>
      <c r="P17" s="414"/>
      <c r="Q17" s="415"/>
      <c r="R17" s="415"/>
      <c r="S17" s="415"/>
      <c r="T17" s="415"/>
      <c r="U17" s="416"/>
      <c r="V17" s="414"/>
      <c r="W17" s="415"/>
      <c r="X17" s="415"/>
      <c r="Y17" s="415"/>
      <c r="Z17" s="415"/>
      <c r="AA17" s="416"/>
      <c r="AB17" s="414"/>
      <c r="AC17" s="415"/>
      <c r="AD17" s="415"/>
      <c r="AE17" s="415"/>
      <c r="AF17" s="415"/>
      <c r="AG17" s="416"/>
      <c r="AH17" s="414"/>
      <c r="AI17" s="415"/>
      <c r="AJ17" s="415"/>
      <c r="AK17" s="415"/>
      <c r="AL17" s="415"/>
      <c r="AM17" s="416"/>
      <c r="AP17" s="265"/>
      <c r="AQ17" s="258"/>
      <c r="AR17" s="260"/>
      <c r="AS17" s="293"/>
      <c r="AT17" s="345"/>
      <c r="AU17" s="346"/>
      <c r="AV17" s="346"/>
      <c r="AW17" s="347"/>
      <c r="AX17" s="295"/>
      <c r="AY17" s="296"/>
      <c r="AZ17" s="323"/>
      <c r="BA17" s="369"/>
      <c r="BB17" s="370"/>
      <c r="BC17" s="371"/>
      <c r="BD17" s="295"/>
      <c r="BE17" s="296"/>
      <c r="BF17" s="323"/>
      <c r="BG17" s="369"/>
      <c r="BH17" s="370"/>
      <c r="BI17" s="371"/>
      <c r="BJ17" s="295"/>
      <c r="BK17" s="296"/>
      <c r="BL17" s="323"/>
      <c r="BM17" s="369"/>
      <c r="BN17" s="370"/>
      <c r="BO17" s="371"/>
      <c r="BP17" s="295"/>
      <c r="BQ17" s="296"/>
      <c r="BR17" s="323"/>
      <c r="BS17" s="369"/>
      <c r="BT17" s="370"/>
      <c r="BU17" s="371"/>
      <c r="BV17" s="295"/>
      <c r="BW17" s="296"/>
      <c r="BX17" s="323"/>
      <c r="BY17" s="369"/>
      <c r="BZ17" s="370"/>
      <c r="CA17" s="371"/>
    </row>
    <row r="18" spans="2:79" ht="22.9" customHeight="1">
      <c r="B18" s="446"/>
      <c r="C18" s="457"/>
      <c r="D18" s="458"/>
      <c r="E18" s="459"/>
      <c r="F18" s="452" t="s">
        <v>125</v>
      </c>
      <c r="G18" s="452"/>
      <c r="H18" s="452"/>
      <c r="I18" s="453"/>
      <c r="J18" s="330"/>
      <c r="K18" s="331"/>
      <c r="L18" s="331"/>
      <c r="M18" s="331"/>
      <c r="N18" s="426" t="s">
        <v>126</v>
      </c>
      <c r="O18" s="427"/>
      <c r="P18" s="330"/>
      <c r="Q18" s="331"/>
      <c r="R18" s="331"/>
      <c r="S18" s="331"/>
      <c r="T18" s="426" t="s">
        <v>126</v>
      </c>
      <c r="U18" s="427"/>
      <c r="V18" s="330"/>
      <c r="W18" s="331"/>
      <c r="X18" s="331"/>
      <c r="Y18" s="331"/>
      <c r="Z18" s="426" t="s">
        <v>126</v>
      </c>
      <c r="AA18" s="427"/>
      <c r="AB18" s="330"/>
      <c r="AC18" s="331"/>
      <c r="AD18" s="331"/>
      <c r="AE18" s="331"/>
      <c r="AF18" s="426" t="s">
        <v>126</v>
      </c>
      <c r="AG18" s="427"/>
      <c r="AH18" s="330"/>
      <c r="AI18" s="331"/>
      <c r="AJ18" s="331"/>
      <c r="AK18" s="331"/>
      <c r="AL18" s="426" t="s">
        <v>126</v>
      </c>
      <c r="AM18" s="427"/>
      <c r="AP18" s="265"/>
      <c r="AQ18" s="258"/>
      <c r="AR18" s="260"/>
      <c r="AS18" s="293"/>
      <c r="AT18" s="342" t="s">
        <v>139</v>
      </c>
      <c r="AU18" s="343"/>
      <c r="AV18" s="343"/>
      <c r="AW18" s="344"/>
      <c r="AX18" s="295"/>
      <c r="AY18" s="296"/>
      <c r="AZ18" s="323" t="s">
        <v>138</v>
      </c>
      <c r="BA18" s="301" t="s">
        <v>128</v>
      </c>
      <c r="BB18" s="302"/>
      <c r="BC18" s="303"/>
      <c r="BD18" s="295"/>
      <c r="BE18" s="296"/>
      <c r="BF18" s="323" t="s">
        <v>138</v>
      </c>
      <c r="BG18" s="301" t="s">
        <v>128</v>
      </c>
      <c r="BH18" s="302"/>
      <c r="BI18" s="303"/>
      <c r="BJ18" s="295"/>
      <c r="BK18" s="296"/>
      <c r="BL18" s="323" t="s">
        <v>138</v>
      </c>
      <c r="BM18" s="301" t="s">
        <v>128</v>
      </c>
      <c r="BN18" s="302"/>
      <c r="BO18" s="303"/>
      <c r="BP18" s="295"/>
      <c r="BQ18" s="296"/>
      <c r="BR18" s="323" t="s">
        <v>138</v>
      </c>
      <c r="BS18" s="301" t="s">
        <v>128</v>
      </c>
      <c r="BT18" s="302"/>
      <c r="BU18" s="303"/>
      <c r="BV18" s="295"/>
      <c r="BW18" s="296"/>
      <c r="BX18" s="323" t="s">
        <v>138</v>
      </c>
      <c r="BY18" s="301" t="s">
        <v>128</v>
      </c>
      <c r="BZ18" s="302"/>
      <c r="CA18" s="303"/>
    </row>
    <row r="19" spans="2:79" ht="22.9" customHeight="1" thickBot="1">
      <c r="B19" s="446"/>
      <c r="C19" s="460"/>
      <c r="D19" s="461"/>
      <c r="E19" s="462"/>
      <c r="F19" s="448" t="s">
        <v>163</v>
      </c>
      <c r="G19" s="435"/>
      <c r="H19" s="435"/>
      <c r="I19" s="436"/>
      <c r="J19" s="130" t="s">
        <v>154</v>
      </c>
      <c r="K19" s="14"/>
      <c r="L19" s="131" t="s">
        <v>155</v>
      </c>
      <c r="M19" s="14"/>
      <c r="N19" s="132" t="s">
        <v>156</v>
      </c>
      <c r="O19" s="136"/>
      <c r="P19" s="130" t="s">
        <v>154</v>
      </c>
      <c r="Q19" s="14"/>
      <c r="R19" s="131" t="s">
        <v>155</v>
      </c>
      <c r="S19" s="14"/>
      <c r="T19" s="132" t="s">
        <v>156</v>
      </c>
      <c r="U19" s="136"/>
      <c r="V19" s="130" t="s">
        <v>154</v>
      </c>
      <c r="W19" s="14"/>
      <c r="X19" s="131" t="s">
        <v>155</v>
      </c>
      <c r="Y19" s="14"/>
      <c r="Z19" s="132" t="s">
        <v>156</v>
      </c>
      <c r="AA19" s="136"/>
      <c r="AB19" s="130" t="s">
        <v>154</v>
      </c>
      <c r="AC19" s="14"/>
      <c r="AD19" s="131" t="s">
        <v>155</v>
      </c>
      <c r="AE19" s="14"/>
      <c r="AF19" s="132" t="s">
        <v>156</v>
      </c>
      <c r="AG19" s="136"/>
      <c r="AH19" s="130" t="s">
        <v>154</v>
      </c>
      <c r="AI19" s="14"/>
      <c r="AJ19" s="131" t="s">
        <v>155</v>
      </c>
      <c r="AK19" s="14"/>
      <c r="AL19" s="132" t="s">
        <v>156</v>
      </c>
      <c r="AM19" s="136"/>
      <c r="AP19" s="265"/>
      <c r="AQ19" s="258"/>
      <c r="AR19" s="260"/>
      <c r="AS19" s="293"/>
      <c r="AT19" s="345"/>
      <c r="AU19" s="346"/>
      <c r="AV19" s="346"/>
      <c r="AW19" s="347"/>
      <c r="AX19" s="295"/>
      <c r="AY19" s="296"/>
      <c r="AZ19" s="323"/>
      <c r="BA19" s="369"/>
      <c r="BB19" s="370"/>
      <c r="BC19" s="371"/>
      <c r="BD19" s="295"/>
      <c r="BE19" s="296"/>
      <c r="BF19" s="323"/>
      <c r="BG19" s="369"/>
      <c r="BH19" s="370"/>
      <c r="BI19" s="371"/>
      <c r="BJ19" s="295"/>
      <c r="BK19" s="296"/>
      <c r="BL19" s="323"/>
      <c r="BM19" s="369"/>
      <c r="BN19" s="370"/>
      <c r="BO19" s="371"/>
      <c r="BP19" s="295"/>
      <c r="BQ19" s="296"/>
      <c r="BR19" s="323"/>
      <c r="BS19" s="369"/>
      <c r="BT19" s="370"/>
      <c r="BU19" s="371"/>
      <c r="BV19" s="295"/>
      <c r="BW19" s="296"/>
      <c r="BX19" s="323"/>
      <c r="BY19" s="369"/>
      <c r="BZ19" s="370"/>
      <c r="CA19" s="371"/>
    </row>
    <row r="20" spans="2:79" ht="22.9" customHeight="1">
      <c r="B20" s="446"/>
      <c r="C20" s="454" t="s">
        <v>152</v>
      </c>
      <c r="D20" s="455"/>
      <c r="E20" s="456"/>
      <c r="F20" s="452" t="s">
        <v>124</v>
      </c>
      <c r="G20" s="452"/>
      <c r="H20" s="452"/>
      <c r="I20" s="453"/>
      <c r="J20" s="414"/>
      <c r="K20" s="415"/>
      <c r="L20" s="415"/>
      <c r="M20" s="415"/>
      <c r="N20" s="415"/>
      <c r="O20" s="416"/>
      <c r="P20" s="449"/>
      <c r="Q20" s="450"/>
      <c r="R20" s="450"/>
      <c r="S20" s="450"/>
      <c r="T20" s="450"/>
      <c r="U20" s="451"/>
      <c r="V20" s="449"/>
      <c r="W20" s="450"/>
      <c r="X20" s="450"/>
      <c r="Y20" s="450"/>
      <c r="Z20" s="450"/>
      <c r="AA20" s="451"/>
      <c r="AB20" s="449"/>
      <c r="AC20" s="450"/>
      <c r="AD20" s="450"/>
      <c r="AE20" s="450"/>
      <c r="AF20" s="450"/>
      <c r="AG20" s="451"/>
      <c r="AH20" s="449"/>
      <c r="AI20" s="450"/>
      <c r="AJ20" s="450"/>
      <c r="AK20" s="450"/>
      <c r="AL20" s="450"/>
      <c r="AM20" s="451"/>
      <c r="AP20" s="265"/>
      <c r="AQ20" s="258"/>
      <c r="AR20" s="260"/>
      <c r="AS20" s="293"/>
      <c r="AT20" s="342" t="s">
        <v>141</v>
      </c>
      <c r="AU20" s="343"/>
      <c r="AV20" s="343"/>
      <c r="AW20" s="344"/>
      <c r="AX20" s="295"/>
      <c r="AY20" s="296"/>
      <c r="AZ20" s="323" t="s">
        <v>138</v>
      </c>
      <c r="BA20" s="301" t="s">
        <v>128</v>
      </c>
      <c r="BB20" s="302"/>
      <c r="BC20" s="303"/>
      <c r="BD20" s="295"/>
      <c r="BE20" s="296"/>
      <c r="BF20" s="323" t="s">
        <v>138</v>
      </c>
      <c r="BG20" s="301" t="s">
        <v>128</v>
      </c>
      <c r="BH20" s="302"/>
      <c r="BI20" s="303"/>
      <c r="BJ20" s="295"/>
      <c r="BK20" s="296"/>
      <c r="BL20" s="323" t="s">
        <v>138</v>
      </c>
      <c r="BM20" s="301" t="s">
        <v>128</v>
      </c>
      <c r="BN20" s="302"/>
      <c r="BO20" s="303"/>
      <c r="BP20" s="295"/>
      <c r="BQ20" s="296"/>
      <c r="BR20" s="323" t="s">
        <v>138</v>
      </c>
      <c r="BS20" s="301" t="s">
        <v>128</v>
      </c>
      <c r="BT20" s="302"/>
      <c r="BU20" s="303"/>
      <c r="BV20" s="295"/>
      <c r="BW20" s="296"/>
      <c r="BX20" s="323" t="s">
        <v>138</v>
      </c>
      <c r="BY20" s="301" t="s">
        <v>128</v>
      </c>
      <c r="BZ20" s="302"/>
      <c r="CA20" s="303"/>
    </row>
    <row r="21" spans="2:79" ht="22.9" customHeight="1">
      <c r="B21" s="446"/>
      <c r="C21" s="457"/>
      <c r="D21" s="458"/>
      <c r="E21" s="459"/>
      <c r="F21" s="452" t="s">
        <v>125</v>
      </c>
      <c r="G21" s="452"/>
      <c r="H21" s="452"/>
      <c r="I21" s="453"/>
      <c r="J21" s="330"/>
      <c r="K21" s="331"/>
      <c r="L21" s="331"/>
      <c r="M21" s="331"/>
      <c r="N21" s="426" t="s">
        <v>126</v>
      </c>
      <c r="O21" s="427"/>
      <c r="P21" s="330"/>
      <c r="Q21" s="331"/>
      <c r="R21" s="331"/>
      <c r="S21" s="331"/>
      <c r="T21" s="426" t="s">
        <v>126</v>
      </c>
      <c r="U21" s="427"/>
      <c r="V21" s="330"/>
      <c r="W21" s="331"/>
      <c r="X21" s="331"/>
      <c r="Y21" s="331"/>
      <c r="Z21" s="426" t="s">
        <v>126</v>
      </c>
      <c r="AA21" s="427"/>
      <c r="AB21" s="330"/>
      <c r="AC21" s="331"/>
      <c r="AD21" s="331"/>
      <c r="AE21" s="331"/>
      <c r="AF21" s="426" t="s">
        <v>126</v>
      </c>
      <c r="AG21" s="427"/>
      <c r="AH21" s="330"/>
      <c r="AI21" s="331"/>
      <c r="AJ21" s="331"/>
      <c r="AK21" s="331"/>
      <c r="AL21" s="426" t="s">
        <v>126</v>
      </c>
      <c r="AM21" s="427"/>
      <c r="AP21" s="265"/>
      <c r="AQ21" s="258"/>
      <c r="AR21" s="260"/>
      <c r="AS21" s="293"/>
      <c r="AT21" s="345"/>
      <c r="AU21" s="346"/>
      <c r="AV21" s="346"/>
      <c r="AW21" s="347"/>
      <c r="AX21" s="295"/>
      <c r="AY21" s="296"/>
      <c r="AZ21" s="323"/>
      <c r="BA21" s="369"/>
      <c r="BB21" s="370"/>
      <c r="BC21" s="371"/>
      <c r="BD21" s="295"/>
      <c r="BE21" s="296"/>
      <c r="BF21" s="323"/>
      <c r="BG21" s="369"/>
      <c r="BH21" s="370"/>
      <c r="BI21" s="371"/>
      <c r="BJ21" s="295"/>
      <c r="BK21" s="296"/>
      <c r="BL21" s="323"/>
      <c r="BM21" s="369"/>
      <c r="BN21" s="370"/>
      <c r="BO21" s="371"/>
      <c r="BP21" s="295"/>
      <c r="BQ21" s="296"/>
      <c r="BR21" s="323"/>
      <c r="BS21" s="369"/>
      <c r="BT21" s="370"/>
      <c r="BU21" s="371"/>
      <c r="BV21" s="295"/>
      <c r="BW21" s="296"/>
      <c r="BX21" s="323"/>
      <c r="BY21" s="369"/>
      <c r="BZ21" s="370"/>
      <c r="CA21" s="371"/>
    </row>
    <row r="22" spans="2:79" ht="22.9" customHeight="1" thickBot="1">
      <c r="B22" s="446"/>
      <c r="C22" s="460"/>
      <c r="D22" s="461"/>
      <c r="E22" s="462"/>
      <c r="F22" s="448" t="s">
        <v>163</v>
      </c>
      <c r="G22" s="435"/>
      <c r="H22" s="435"/>
      <c r="I22" s="436"/>
      <c r="J22" s="130" t="s">
        <v>154</v>
      </c>
      <c r="K22" s="14"/>
      <c r="L22" s="131" t="s">
        <v>155</v>
      </c>
      <c r="M22" s="14"/>
      <c r="N22" s="132" t="s">
        <v>156</v>
      </c>
      <c r="O22" s="136"/>
      <c r="P22" s="130" t="s">
        <v>154</v>
      </c>
      <c r="Q22" s="14"/>
      <c r="R22" s="131" t="s">
        <v>155</v>
      </c>
      <c r="S22" s="14"/>
      <c r="T22" s="132" t="s">
        <v>156</v>
      </c>
      <c r="U22" s="136"/>
      <c r="V22" s="130" t="s">
        <v>154</v>
      </c>
      <c r="W22" s="14"/>
      <c r="X22" s="131" t="s">
        <v>155</v>
      </c>
      <c r="Y22" s="14"/>
      <c r="Z22" s="132" t="s">
        <v>156</v>
      </c>
      <c r="AA22" s="136"/>
      <c r="AB22" s="130" t="s">
        <v>154</v>
      </c>
      <c r="AC22" s="14"/>
      <c r="AD22" s="131" t="s">
        <v>155</v>
      </c>
      <c r="AE22" s="14"/>
      <c r="AF22" s="132" t="s">
        <v>156</v>
      </c>
      <c r="AG22" s="136"/>
      <c r="AH22" s="130" t="s">
        <v>154</v>
      </c>
      <c r="AI22" s="14"/>
      <c r="AJ22" s="131" t="s">
        <v>155</v>
      </c>
      <c r="AK22" s="14"/>
      <c r="AL22" s="132" t="s">
        <v>156</v>
      </c>
      <c r="AM22" s="136"/>
      <c r="AP22" s="265"/>
      <c r="AQ22" s="258"/>
      <c r="AR22" s="260"/>
      <c r="AS22" s="293"/>
      <c r="AT22" s="342" t="s">
        <v>140</v>
      </c>
      <c r="AU22" s="343"/>
      <c r="AV22" s="343"/>
      <c r="AW22" s="344"/>
      <c r="AX22" s="295"/>
      <c r="AY22" s="296"/>
      <c r="AZ22" s="323" t="s">
        <v>138</v>
      </c>
      <c r="BA22" s="301" t="s">
        <v>128</v>
      </c>
      <c r="BB22" s="302"/>
      <c r="BC22" s="303"/>
      <c r="BD22" s="295"/>
      <c r="BE22" s="296"/>
      <c r="BF22" s="323" t="s">
        <v>138</v>
      </c>
      <c r="BG22" s="301" t="s">
        <v>128</v>
      </c>
      <c r="BH22" s="302"/>
      <c r="BI22" s="303"/>
      <c r="BJ22" s="295"/>
      <c r="BK22" s="296"/>
      <c r="BL22" s="323" t="s">
        <v>138</v>
      </c>
      <c r="BM22" s="301" t="s">
        <v>128</v>
      </c>
      <c r="BN22" s="302"/>
      <c r="BO22" s="303"/>
      <c r="BP22" s="295"/>
      <c r="BQ22" s="296"/>
      <c r="BR22" s="323" t="s">
        <v>138</v>
      </c>
      <c r="BS22" s="301" t="s">
        <v>128</v>
      </c>
      <c r="BT22" s="302"/>
      <c r="BU22" s="303"/>
      <c r="BV22" s="295"/>
      <c r="BW22" s="296"/>
      <c r="BX22" s="323" t="s">
        <v>138</v>
      </c>
      <c r="BY22" s="301" t="s">
        <v>128</v>
      </c>
      <c r="BZ22" s="302"/>
      <c r="CA22" s="303"/>
    </row>
    <row r="23" spans="2:79" ht="22.9" customHeight="1" thickBot="1">
      <c r="B23" s="446"/>
      <c r="C23" s="454" t="s">
        <v>153</v>
      </c>
      <c r="D23" s="455"/>
      <c r="E23" s="456"/>
      <c r="F23" s="452" t="s">
        <v>124</v>
      </c>
      <c r="G23" s="452"/>
      <c r="H23" s="452"/>
      <c r="I23" s="453"/>
      <c r="J23" s="414"/>
      <c r="K23" s="415"/>
      <c r="L23" s="415"/>
      <c r="M23" s="415"/>
      <c r="N23" s="415"/>
      <c r="O23" s="416"/>
      <c r="P23" s="449"/>
      <c r="Q23" s="450"/>
      <c r="R23" s="450"/>
      <c r="S23" s="450"/>
      <c r="T23" s="450"/>
      <c r="U23" s="451"/>
      <c r="V23" s="449"/>
      <c r="W23" s="450"/>
      <c r="X23" s="450"/>
      <c r="Y23" s="450"/>
      <c r="Z23" s="450"/>
      <c r="AA23" s="451"/>
      <c r="AB23" s="449"/>
      <c r="AC23" s="450"/>
      <c r="AD23" s="450"/>
      <c r="AE23" s="450"/>
      <c r="AF23" s="450"/>
      <c r="AG23" s="451"/>
      <c r="AH23" s="449"/>
      <c r="AI23" s="450"/>
      <c r="AJ23" s="450"/>
      <c r="AK23" s="450"/>
      <c r="AL23" s="450"/>
      <c r="AM23" s="451"/>
      <c r="AP23" s="265"/>
      <c r="AQ23" s="258"/>
      <c r="AR23" s="260"/>
      <c r="AS23" s="294"/>
      <c r="AT23" s="360"/>
      <c r="AU23" s="361"/>
      <c r="AV23" s="361"/>
      <c r="AW23" s="362"/>
      <c r="AX23" s="340"/>
      <c r="AY23" s="341"/>
      <c r="AZ23" s="339"/>
      <c r="BA23" s="351"/>
      <c r="BB23" s="352"/>
      <c r="BC23" s="353"/>
      <c r="BD23" s="340"/>
      <c r="BE23" s="341"/>
      <c r="BF23" s="339"/>
      <c r="BG23" s="351"/>
      <c r="BH23" s="352"/>
      <c r="BI23" s="353"/>
      <c r="BJ23" s="340"/>
      <c r="BK23" s="341"/>
      <c r="BL23" s="339"/>
      <c r="BM23" s="351"/>
      <c r="BN23" s="352"/>
      <c r="BO23" s="353"/>
      <c r="BP23" s="340"/>
      <c r="BQ23" s="341"/>
      <c r="BR23" s="339"/>
      <c r="BS23" s="351"/>
      <c r="BT23" s="352"/>
      <c r="BU23" s="353"/>
      <c r="BV23" s="340"/>
      <c r="BW23" s="341"/>
      <c r="BX23" s="339"/>
      <c r="BY23" s="351"/>
      <c r="BZ23" s="352"/>
      <c r="CA23" s="353"/>
    </row>
    <row r="24" spans="2:79" ht="22.9" customHeight="1">
      <c r="B24" s="446"/>
      <c r="C24" s="457"/>
      <c r="D24" s="458"/>
      <c r="E24" s="459"/>
      <c r="F24" s="452" t="s">
        <v>125</v>
      </c>
      <c r="G24" s="452"/>
      <c r="H24" s="452"/>
      <c r="I24" s="453"/>
      <c r="J24" s="330"/>
      <c r="K24" s="331"/>
      <c r="L24" s="331"/>
      <c r="M24" s="331"/>
      <c r="N24" s="426" t="s">
        <v>126</v>
      </c>
      <c r="O24" s="427"/>
      <c r="P24" s="330"/>
      <c r="Q24" s="331"/>
      <c r="R24" s="331"/>
      <c r="S24" s="331"/>
      <c r="T24" s="426" t="s">
        <v>126</v>
      </c>
      <c r="U24" s="427"/>
      <c r="V24" s="330"/>
      <c r="W24" s="331"/>
      <c r="X24" s="331"/>
      <c r="Y24" s="331"/>
      <c r="Z24" s="426" t="s">
        <v>126</v>
      </c>
      <c r="AA24" s="427"/>
      <c r="AB24" s="330"/>
      <c r="AC24" s="331"/>
      <c r="AD24" s="331"/>
      <c r="AE24" s="331"/>
      <c r="AF24" s="426" t="s">
        <v>126</v>
      </c>
      <c r="AG24" s="427"/>
      <c r="AH24" s="330"/>
      <c r="AI24" s="331"/>
      <c r="AJ24" s="331"/>
      <c r="AK24" s="331"/>
      <c r="AL24" s="426" t="s">
        <v>126</v>
      </c>
      <c r="AM24" s="427"/>
      <c r="AP24" s="265"/>
      <c r="AQ24" s="258"/>
      <c r="AR24" s="260"/>
      <c r="AS24" s="292" t="s">
        <v>142</v>
      </c>
      <c r="AT24" s="348" t="s">
        <v>135</v>
      </c>
      <c r="AU24" s="349"/>
      <c r="AV24" s="349"/>
      <c r="AW24" s="350"/>
      <c r="AX24" s="363"/>
      <c r="AY24" s="364"/>
      <c r="AZ24" s="365" t="s">
        <v>138</v>
      </c>
      <c r="BA24" s="366" t="s">
        <v>128</v>
      </c>
      <c r="BB24" s="367"/>
      <c r="BC24" s="368"/>
      <c r="BD24" s="363"/>
      <c r="BE24" s="364"/>
      <c r="BF24" s="365" t="s">
        <v>138</v>
      </c>
      <c r="BG24" s="366" t="s">
        <v>128</v>
      </c>
      <c r="BH24" s="367"/>
      <c r="BI24" s="368"/>
      <c r="BJ24" s="363"/>
      <c r="BK24" s="364"/>
      <c r="BL24" s="365" t="s">
        <v>138</v>
      </c>
      <c r="BM24" s="366" t="s">
        <v>128</v>
      </c>
      <c r="BN24" s="367"/>
      <c r="BO24" s="368"/>
      <c r="BP24" s="363"/>
      <c r="BQ24" s="364"/>
      <c r="BR24" s="365" t="s">
        <v>138</v>
      </c>
      <c r="BS24" s="366" t="s">
        <v>128</v>
      </c>
      <c r="BT24" s="367"/>
      <c r="BU24" s="368"/>
      <c r="BV24" s="363"/>
      <c r="BW24" s="364"/>
      <c r="BX24" s="365" t="s">
        <v>138</v>
      </c>
      <c r="BY24" s="366" t="s">
        <v>128</v>
      </c>
      <c r="BZ24" s="367"/>
      <c r="CA24" s="368"/>
    </row>
    <row r="25" spans="2:79" ht="22.9" customHeight="1" thickBot="1">
      <c r="B25" s="447"/>
      <c r="C25" s="460"/>
      <c r="D25" s="461"/>
      <c r="E25" s="462"/>
      <c r="F25" s="448" t="s">
        <v>163</v>
      </c>
      <c r="G25" s="435"/>
      <c r="H25" s="435"/>
      <c r="I25" s="436"/>
      <c r="J25" s="130" t="s">
        <v>154</v>
      </c>
      <c r="K25" s="14"/>
      <c r="L25" s="131" t="s">
        <v>155</v>
      </c>
      <c r="M25" s="14"/>
      <c r="N25" s="132" t="s">
        <v>156</v>
      </c>
      <c r="O25" s="136"/>
      <c r="P25" s="130" t="s">
        <v>154</v>
      </c>
      <c r="Q25" s="14"/>
      <c r="R25" s="131" t="s">
        <v>155</v>
      </c>
      <c r="S25" s="14"/>
      <c r="T25" s="132" t="s">
        <v>156</v>
      </c>
      <c r="U25" s="136"/>
      <c r="V25" s="130" t="s">
        <v>154</v>
      </c>
      <c r="W25" s="14"/>
      <c r="X25" s="131" t="s">
        <v>155</v>
      </c>
      <c r="Y25" s="14"/>
      <c r="Z25" s="132" t="s">
        <v>156</v>
      </c>
      <c r="AA25" s="136"/>
      <c r="AB25" s="130" t="s">
        <v>154</v>
      </c>
      <c r="AC25" s="14"/>
      <c r="AD25" s="131" t="s">
        <v>155</v>
      </c>
      <c r="AE25" s="14"/>
      <c r="AF25" s="132" t="s">
        <v>156</v>
      </c>
      <c r="AG25" s="136"/>
      <c r="AH25" s="130" t="s">
        <v>154</v>
      </c>
      <c r="AI25" s="14"/>
      <c r="AJ25" s="131" t="s">
        <v>155</v>
      </c>
      <c r="AK25" s="14"/>
      <c r="AL25" s="132" t="s">
        <v>156</v>
      </c>
      <c r="AM25" s="136"/>
      <c r="AP25" s="265"/>
      <c r="AQ25" s="258"/>
      <c r="AR25" s="260"/>
      <c r="AS25" s="293"/>
      <c r="AT25" s="345"/>
      <c r="AU25" s="346"/>
      <c r="AV25" s="346"/>
      <c r="AW25" s="347"/>
      <c r="AX25" s="295"/>
      <c r="AY25" s="296"/>
      <c r="AZ25" s="323"/>
      <c r="BA25" s="369"/>
      <c r="BB25" s="370"/>
      <c r="BC25" s="371"/>
      <c r="BD25" s="295"/>
      <c r="BE25" s="296"/>
      <c r="BF25" s="323"/>
      <c r="BG25" s="369"/>
      <c r="BH25" s="370"/>
      <c r="BI25" s="371"/>
      <c r="BJ25" s="295"/>
      <c r="BK25" s="296"/>
      <c r="BL25" s="323"/>
      <c r="BM25" s="369"/>
      <c r="BN25" s="370"/>
      <c r="BO25" s="371"/>
      <c r="BP25" s="295"/>
      <c r="BQ25" s="296"/>
      <c r="BR25" s="323"/>
      <c r="BS25" s="369"/>
      <c r="BT25" s="370"/>
      <c r="BU25" s="371"/>
      <c r="BV25" s="295"/>
      <c r="BW25" s="296"/>
      <c r="BX25" s="323"/>
      <c r="BY25" s="369"/>
      <c r="BZ25" s="370"/>
      <c r="CA25" s="371"/>
    </row>
    <row r="26" spans="2:79" ht="22.9" customHeight="1">
      <c r="B26" s="264" t="s">
        <v>207</v>
      </c>
      <c r="C26" s="283" t="s">
        <v>208</v>
      </c>
      <c r="D26" s="284"/>
      <c r="E26" s="285"/>
      <c r="F26" s="417" t="s">
        <v>127</v>
      </c>
      <c r="G26" s="418"/>
      <c r="H26" s="418"/>
      <c r="I26" s="419"/>
      <c r="J26" s="363"/>
      <c r="K26" s="364"/>
      <c r="L26" s="365" t="s">
        <v>120</v>
      </c>
      <c r="M26" s="366" t="s">
        <v>128</v>
      </c>
      <c r="N26" s="367"/>
      <c r="O26" s="368"/>
      <c r="P26" s="423"/>
      <c r="Q26" s="424"/>
      <c r="R26" s="425" t="s">
        <v>120</v>
      </c>
      <c r="S26" s="366" t="s">
        <v>129</v>
      </c>
      <c r="T26" s="367"/>
      <c r="U26" s="368"/>
      <c r="V26" s="423"/>
      <c r="W26" s="424"/>
      <c r="X26" s="425" t="s">
        <v>120</v>
      </c>
      <c r="Y26" s="366" t="s">
        <v>129</v>
      </c>
      <c r="Z26" s="367"/>
      <c r="AA26" s="368"/>
      <c r="AB26" s="423"/>
      <c r="AC26" s="424"/>
      <c r="AD26" s="425" t="s">
        <v>120</v>
      </c>
      <c r="AE26" s="366" t="s">
        <v>129</v>
      </c>
      <c r="AF26" s="367"/>
      <c r="AG26" s="368"/>
      <c r="AH26" s="423"/>
      <c r="AI26" s="424"/>
      <c r="AJ26" s="425" t="s">
        <v>120</v>
      </c>
      <c r="AK26" s="366" t="s">
        <v>129</v>
      </c>
      <c r="AL26" s="367"/>
      <c r="AM26" s="368"/>
      <c r="AP26" s="265"/>
      <c r="AQ26" s="258"/>
      <c r="AR26" s="260"/>
      <c r="AS26" s="293"/>
      <c r="AT26" s="342" t="s">
        <v>139</v>
      </c>
      <c r="AU26" s="343"/>
      <c r="AV26" s="343"/>
      <c r="AW26" s="344"/>
      <c r="AX26" s="295"/>
      <c r="AY26" s="296"/>
      <c r="AZ26" s="323" t="s">
        <v>138</v>
      </c>
      <c r="BA26" s="301" t="s">
        <v>128</v>
      </c>
      <c r="BB26" s="302"/>
      <c r="BC26" s="303"/>
      <c r="BD26" s="295"/>
      <c r="BE26" s="296"/>
      <c r="BF26" s="323" t="s">
        <v>138</v>
      </c>
      <c r="BG26" s="301" t="s">
        <v>128</v>
      </c>
      <c r="BH26" s="302"/>
      <c r="BI26" s="303"/>
      <c r="BJ26" s="295"/>
      <c r="BK26" s="296"/>
      <c r="BL26" s="323" t="s">
        <v>138</v>
      </c>
      <c r="BM26" s="301" t="s">
        <v>128</v>
      </c>
      <c r="BN26" s="302"/>
      <c r="BO26" s="303"/>
      <c r="BP26" s="295"/>
      <c r="BQ26" s="296"/>
      <c r="BR26" s="323" t="s">
        <v>138</v>
      </c>
      <c r="BS26" s="301" t="s">
        <v>128</v>
      </c>
      <c r="BT26" s="302"/>
      <c r="BU26" s="303"/>
      <c r="BV26" s="295"/>
      <c r="BW26" s="296"/>
      <c r="BX26" s="323" t="s">
        <v>138</v>
      </c>
      <c r="BY26" s="301" t="s">
        <v>128</v>
      </c>
      <c r="BZ26" s="302"/>
      <c r="CA26" s="303"/>
    </row>
    <row r="27" spans="2:79" ht="22.9" customHeight="1">
      <c r="B27" s="265"/>
      <c r="C27" s="286"/>
      <c r="D27" s="287"/>
      <c r="E27" s="288"/>
      <c r="F27" s="420"/>
      <c r="G27" s="421"/>
      <c r="H27" s="421"/>
      <c r="I27" s="422"/>
      <c r="J27" s="295"/>
      <c r="K27" s="296"/>
      <c r="L27" s="323"/>
      <c r="M27" s="304"/>
      <c r="N27" s="305"/>
      <c r="O27" s="306"/>
      <c r="P27" s="326"/>
      <c r="Q27" s="327"/>
      <c r="R27" s="329"/>
      <c r="S27" s="304"/>
      <c r="T27" s="305"/>
      <c r="U27" s="306"/>
      <c r="V27" s="326"/>
      <c r="W27" s="327"/>
      <c r="X27" s="329"/>
      <c r="Y27" s="304"/>
      <c r="Z27" s="305"/>
      <c r="AA27" s="306"/>
      <c r="AB27" s="326"/>
      <c r="AC27" s="327"/>
      <c r="AD27" s="329"/>
      <c r="AE27" s="304"/>
      <c r="AF27" s="305"/>
      <c r="AG27" s="306"/>
      <c r="AH27" s="326"/>
      <c r="AI27" s="327"/>
      <c r="AJ27" s="329"/>
      <c r="AK27" s="304"/>
      <c r="AL27" s="305"/>
      <c r="AM27" s="306"/>
      <c r="AP27" s="265"/>
      <c r="AQ27" s="258"/>
      <c r="AR27" s="260"/>
      <c r="AS27" s="293"/>
      <c r="AT27" s="345"/>
      <c r="AU27" s="346"/>
      <c r="AV27" s="346"/>
      <c r="AW27" s="347"/>
      <c r="AX27" s="295"/>
      <c r="AY27" s="296"/>
      <c r="AZ27" s="323"/>
      <c r="BA27" s="369"/>
      <c r="BB27" s="370"/>
      <c r="BC27" s="371"/>
      <c r="BD27" s="295"/>
      <c r="BE27" s="296"/>
      <c r="BF27" s="323"/>
      <c r="BG27" s="369"/>
      <c r="BH27" s="370"/>
      <c r="BI27" s="371"/>
      <c r="BJ27" s="295"/>
      <c r="BK27" s="296"/>
      <c r="BL27" s="323"/>
      <c r="BM27" s="369"/>
      <c r="BN27" s="370"/>
      <c r="BO27" s="371"/>
      <c r="BP27" s="295"/>
      <c r="BQ27" s="296"/>
      <c r="BR27" s="323"/>
      <c r="BS27" s="369"/>
      <c r="BT27" s="370"/>
      <c r="BU27" s="371"/>
      <c r="BV27" s="295"/>
      <c r="BW27" s="296"/>
      <c r="BX27" s="323"/>
      <c r="BY27" s="369"/>
      <c r="BZ27" s="370"/>
      <c r="CA27" s="371"/>
    </row>
    <row r="28" spans="2:79" ht="22.9" customHeight="1">
      <c r="B28" s="265"/>
      <c r="C28" s="286"/>
      <c r="D28" s="287"/>
      <c r="E28" s="288"/>
      <c r="F28" s="333" t="s">
        <v>165</v>
      </c>
      <c r="G28" s="334"/>
      <c r="H28" s="334"/>
      <c r="I28" s="335"/>
      <c r="J28" s="312"/>
      <c r="K28" s="313"/>
      <c r="L28" s="307" t="s">
        <v>120</v>
      </c>
      <c r="M28" s="309" t="s">
        <v>128</v>
      </c>
      <c r="N28" s="310"/>
      <c r="O28" s="311"/>
      <c r="P28" s="324"/>
      <c r="Q28" s="325"/>
      <c r="R28" s="328" t="s">
        <v>120</v>
      </c>
      <c r="S28" s="309" t="s">
        <v>129</v>
      </c>
      <c r="T28" s="310"/>
      <c r="U28" s="311"/>
      <c r="V28" s="324"/>
      <c r="W28" s="325"/>
      <c r="X28" s="328" t="s">
        <v>120</v>
      </c>
      <c r="Y28" s="309" t="s">
        <v>129</v>
      </c>
      <c r="Z28" s="310"/>
      <c r="AA28" s="311"/>
      <c r="AB28" s="324"/>
      <c r="AC28" s="325"/>
      <c r="AD28" s="328" t="s">
        <v>120</v>
      </c>
      <c r="AE28" s="309" t="s">
        <v>129</v>
      </c>
      <c r="AF28" s="310"/>
      <c r="AG28" s="311"/>
      <c r="AH28" s="324"/>
      <c r="AI28" s="325"/>
      <c r="AJ28" s="328" t="s">
        <v>120</v>
      </c>
      <c r="AK28" s="309" t="s">
        <v>129</v>
      </c>
      <c r="AL28" s="310"/>
      <c r="AM28" s="311"/>
      <c r="AP28" s="265"/>
      <c r="AQ28" s="258"/>
      <c r="AR28" s="260"/>
      <c r="AS28" s="293"/>
      <c r="AT28" s="342" t="s">
        <v>143</v>
      </c>
      <c r="AU28" s="343"/>
      <c r="AV28" s="343"/>
      <c r="AW28" s="344"/>
      <c r="AX28" s="295"/>
      <c r="AY28" s="296"/>
      <c r="AZ28" s="323" t="s">
        <v>138</v>
      </c>
      <c r="BA28" s="301" t="s">
        <v>128</v>
      </c>
      <c r="BB28" s="302"/>
      <c r="BC28" s="303"/>
      <c r="BD28" s="295"/>
      <c r="BE28" s="296"/>
      <c r="BF28" s="323" t="s">
        <v>138</v>
      </c>
      <c r="BG28" s="301" t="s">
        <v>128</v>
      </c>
      <c r="BH28" s="302"/>
      <c r="BI28" s="303"/>
      <c r="BJ28" s="295"/>
      <c r="BK28" s="296"/>
      <c r="BL28" s="323" t="s">
        <v>138</v>
      </c>
      <c r="BM28" s="301" t="s">
        <v>128</v>
      </c>
      <c r="BN28" s="302"/>
      <c r="BO28" s="303"/>
      <c r="BP28" s="295"/>
      <c r="BQ28" s="296"/>
      <c r="BR28" s="323" t="s">
        <v>138</v>
      </c>
      <c r="BS28" s="301" t="s">
        <v>128</v>
      </c>
      <c r="BT28" s="302"/>
      <c r="BU28" s="303"/>
      <c r="BV28" s="295"/>
      <c r="BW28" s="296"/>
      <c r="BX28" s="323" t="s">
        <v>138</v>
      </c>
      <c r="BY28" s="301" t="s">
        <v>128</v>
      </c>
      <c r="BZ28" s="302"/>
      <c r="CA28" s="303"/>
    </row>
    <row r="29" spans="2:79" ht="22.9" customHeight="1">
      <c r="B29" s="265"/>
      <c r="C29" s="286"/>
      <c r="D29" s="287"/>
      <c r="E29" s="288"/>
      <c r="F29" s="336"/>
      <c r="G29" s="337"/>
      <c r="H29" s="337"/>
      <c r="I29" s="338"/>
      <c r="J29" s="297"/>
      <c r="K29" s="298"/>
      <c r="L29" s="308"/>
      <c r="M29" s="314"/>
      <c r="N29" s="315"/>
      <c r="O29" s="316"/>
      <c r="P29" s="330"/>
      <c r="Q29" s="331"/>
      <c r="R29" s="332"/>
      <c r="S29" s="314"/>
      <c r="T29" s="315"/>
      <c r="U29" s="316"/>
      <c r="V29" s="330"/>
      <c r="W29" s="331"/>
      <c r="X29" s="332"/>
      <c r="Y29" s="314"/>
      <c r="Z29" s="315"/>
      <c r="AA29" s="316"/>
      <c r="AB29" s="330"/>
      <c r="AC29" s="331"/>
      <c r="AD29" s="332"/>
      <c r="AE29" s="314"/>
      <c r="AF29" s="315"/>
      <c r="AG29" s="316"/>
      <c r="AH29" s="330"/>
      <c r="AI29" s="331"/>
      <c r="AJ29" s="332"/>
      <c r="AK29" s="314"/>
      <c r="AL29" s="315"/>
      <c r="AM29" s="316"/>
      <c r="AP29" s="265"/>
      <c r="AQ29" s="258"/>
      <c r="AR29" s="260"/>
      <c r="AS29" s="293"/>
      <c r="AT29" s="345"/>
      <c r="AU29" s="346"/>
      <c r="AV29" s="346"/>
      <c r="AW29" s="347"/>
      <c r="AX29" s="295"/>
      <c r="AY29" s="296"/>
      <c r="AZ29" s="323"/>
      <c r="BA29" s="369"/>
      <c r="BB29" s="370"/>
      <c r="BC29" s="371"/>
      <c r="BD29" s="295"/>
      <c r="BE29" s="296"/>
      <c r="BF29" s="323"/>
      <c r="BG29" s="369"/>
      <c r="BH29" s="370"/>
      <c r="BI29" s="371"/>
      <c r="BJ29" s="295"/>
      <c r="BK29" s="296"/>
      <c r="BL29" s="323"/>
      <c r="BM29" s="369"/>
      <c r="BN29" s="370"/>
      <c r="BO29" s="371"/>
      <c r="BP29" s="295"/>
      <c r="BQ29" s="296"/>
      <c r="BR29" s="323"/>
      <c r="BS29" s="369"/>
      <c r="BT29" s="370"/>
      <c r="BU29" s="371"/>
      <c r="BV29" s="295"/>
      <c r="BW29" s="296"/>
      <c r="BX29" s="323"/>
      <c r="BY29" s="369"/>
      <c r="BZ29" s="370"/>
      <c r="CA29" s="371"/>
    </row>
    <row r="30" spans="2:79" ht="22.9" customHeight="1">
      <c r="B30" s="265"/>
      <c r="C30" s="286"/>
      <c r="D30" s="287"/>
      <c r="E30" s="288"/>
      <c r="F30" s="317" t="s">
        <v>166</v>
      </c>
      <c r="G30" s="318"/>
      <c r="H30" s="318"/>
      <c r="I30" s="319"/>
      <c r="J30" s="295"/>
      <c r="K30" s="296"/>
      <c r="L30" s="323" t="s">
        <v>120</v>
      </c>
      <c r="M30" s="301" t="s">
        <v>128</v>
      </c>
      <c r="N30" s="302"/>
      <c r="O30" s="303"/>
      <c r="P30" s="354"/>
      <c r="Q30" s="355"/>
      <c r="R30" s="356" t="s">
        <v>120</v>
      </c>
      <c r="S30" s="301" t="s">
        <v>129</v>
      </c>
      <c r="T30" s="302"/>
      <c r="U30" s="303"/>
      <c r="V30" s="354"/>
      <c r="W30" s="355"/>
      <c r="X30" s="356" t="s">
        <v>120</v>
      </c>
      <c r="Y30" s="301" t="s">
        <v>129</v>
      </c>
      <c r="Z30" s="302"/>
      <c r="AA30" s="303"/>
      <c r="AB30" s="354"/>
      <c r="AC30" s="355"/>
      <c r="AD30" s="356" t="s">
        <v>120</v>
      </c>
      <c r="AE30" s="301" t="s">
        <v>129</v>
      </c>
      <c r="AF30" s="302"/>
      <c r="AG30" s="303"/>
      <c r="AH30" s="354"/>
      <c r="AI30" s="355"/>
      <c r="AJ30" s="356" t="s">
        <v>120</v>
      </c>
      <c r="AK30" s="301" t="s">
        <v>129</v>
      </c>
      <c r="AL30" s="302"/>
      <c r="AM30" s="303"/>
      <c r="AP30" s="265"/>
      <c r="AQ30" s="258"/>
      <c r="AR30" s="260"/>
      <c r="AS30" s="293"/>
      <c r="AT30" s="342" t="s">
        <v>144</v>
      </c>
      <c r="AU30" s="343"/>
      <c r="AV30" s="343"/>
      <c r="AW30" s="344"/>
      <c r="AX30" s="295"/>
      <c r="AY30" s="296"/>
      <c r="AZ30" s="323" t="s">
        <v>138</v>
      </c>
      <c r="BA30" s="301" t="s">
        <v>128</v>
      </c>
      <c r="BB30" s="302"/>
      <c r="BC30" s="303"/>
      <c r="BD30" s="295"/>
      <c r="BE30" s="296"/>
      <c r="BF30" s="323" t="s">
        <v>138</v>
      </c>
      <c r="BG30" s="301" t="s">
        <v>128</v>
      </c>
      <c r="BH30" s="302"/>
      <c r="BI30" s="303"/>
      <c r="BJ30" s="295"/>
      <c r="BK30" s="296"/>
      <c r="BL30" s="323" t="s">
        <v>138</v>
      </c>
      <c r="BM30" s="301" t="s">
        <v>128</v>
      </c>
      <c r="BN30" s="302"/>
      <c r="BO30" s="303"/>
      <c r="BP30" s="295"/>
      <c r="BQ30" s="296"/>
      <c r="BR30" s="323" t="s">
        <v>138</v>
      </c>
      <c r="BS30" s="301" t="s">
        <v>128</v>
      </c>
      <c r="BT30" s="302"/>
      <c r="BU30" s="303"/>
      <c r="BV30" s="295"/>
      <c r="BW30" s="296"/>
      <c r="BX30" s="323" t="s">
        <v>138</v>
      </c>
      <c r="BY30" s="301" t="s">
        <v>128</v>
      </c>
      <c r="BZ30" s="302"/>
      <c r="CA30" s="303"/>
    </row>
    <row r="31" spans="2:79" ht="22.9" customHeight="1">
      <c r="B31" s="265"/>
      <c r="C31" s="286"/>
      <c r="D31" s="287"/>
      <c r="E31" s="288"/>
      <c r="F31" s="320"/>
      <c r="G31" s="321"/>
      <c r="H31" s="321"/>
      <c r="I31" s="322"/>
      <c r="J31" s="295"/>
      <c r="K31" s="296"/>
      <c r="L31" s="323"/>
      <c r="M31" s="304"/>
      <c r="N31" s="305"/>
      <c r="O31" s="306"/>
      <c r="P31" s="326"/>
      <c r="Q31" s="327"/>
      <c r="R31" s="329"/>
      <c r="S31" s="304"/>
      <c r="T31" s="305"/>
      <c r="U31" s="306"/>
      <c r="V31" s="326"/>
      <c r="W31" s="327"/>
      <c r="X31" s="329"/>
      <c r="Y31" s="304"/>
      <c r="Z31" s="305"/>
      <c r="AA31" s="306"/>
      <c r="AB31" s="326"/>
      <c r="AC31" s="327"/>
      <c r="AD31" s="329"/>
      <c r="AE31" s="304"/>
      <c r="AF31" s="305"/>
      <c r="AG31" s="306"/>
      <c r="AH31" s="326"/>
      <c r="AI31" s="327"/>
      <c r="AJ31" s="329"/>
      <c r="AK31" s="304"/>
      <c r="AL31" s="305"/>
      <c r="AM31" s="306"/>
      <c r="AP31" s="265"/>
      <c r="AQ31" s="258"/>
      <c r="AR31" s="260"/>
      <c r="AS31" s="293"/>
      <c r="AT31" s="345"/>
      <c r="AU31" s="346"/>
      <c r="AV31" s="346"/>
      <c r="AW31" s="347"/>
      <c r="AX31" s="295"/>
      <c r="AY31" s="296"/>
      <c r="AZ31" s="323"/>
      <c r="BA31" s="369"/>
      <c r="BB31" s="370"/>
      <c r="BC31" s="371"/>
      <c r="BD31" s="295"/>
      <c r="BE31" s="296"/>
      <c r="BF31" s="323"/>
      <c r="BG31" s="369"/>
      <c r="BH31" s="370"/>
      <c r="BI31" s="371"/>
      <c r="BJ31" s="295"/>
      <c r="BK31" s="296"/>
      <c r="BL31" s="323"/>
      <c r="BM31" s="369"/>
      <c r="BN31" s="370"/>
      <c r="BO31" s="371"/>
      <c r="BP31" s="295"/>
      <c r="BQ31" s="296"/>
      <c r="BR31" s="323"/>
      <c r="BS31" s="369"/>
      <c r="BT31" s="370"/>
      <c r="BU31" s="371"/>
      <c r="BV31" s="295"/>
      <c r="BW31" s="296"/>
      <c r="BX31" s="323"/>
      <c r="BY31" s="369"/>
      <c r="BZ31" s="370"/>
      <c r="CA31" s="371"/>
    </row>
    <row r="32" spans="2:79" ht="22.9" customHeight="1">
      <c r="B32" s="265"/>
      <c r="C32" s="286"/>
      <c r="D32" s="287"/>
      <c r="E32" s="288"/>
      <c r="F32" s="317" t="s">
        <v>179</v>
      </c>
      <c r="G32" s="318"/>
      <c r="H32" s="318"/>
      <c r="I32" s="319"/>
      <c r="J32" s="312"/>
      <c r="K32" s="313"/>
      <c r="L32" s="307" t="s">
        <v>120</v>
      </c>
      <c r="M32" s="309" t="s">
        <v>128</v>
      </c>
      <c r="N32" s="310"/>
      <c r="O32" s="311"/>
      <c r="P32" s="324"/>
      <c r="Q32" s="325"/>
      <c r="R32" s="328" t="s">
        <v>120</v>
      </c>
      <c r="S32" s="309" t="s">
        <v>129</v>
      </c>
      <c r="T32" s="310"/>
      <c r="U32" s="311"/>
      <c r="V32" s="324"/>
      <c r="W32" s="325"/>
      <c r="X32" s="328" t="s">
        <v>120</v>
      </c>
      <c r="Y32" s="309" t="s">
        <v>129</v>
      </c>
      <c r="Z32" s="310"/>
      <c r="AA32" s="311"/>
      <c r="AB32" s="324"/>
      <c r="AC32" s="325"/>
      <c r="AD32" s="328" t="s">
        <v>120</v>
      </c>
      <c r="AE32" s="309" t="s">
        <v>129</v>
      </c>
      <c r="AF32" s="310"/>
      <c r="AG32" s="311"/>
      <c r="AH32" s="324"/>
      <c r="AI32" s="325"/>
      <c r="AJ32" s="328" t="s">
        <v>120</v>
      </c>
      <c r="AK32" s="309" t="s">
        <v>129</v>
      </c>
      <c r="AL32" s="310"/>
      <c r="AM32" s="311"/>
      <c r="AP32" s="265"/>
      <c r="AQ32" s="258"/>
      <c r="AR32" s="260"/>
      <c r="AS32" s="293"/>
      <c r="AT32" s="342" t="s">
        <v>145</v>
      </c>
      <c r="AU32" s="343"/>
      <c r="AV32" s="343"/>
      <c r="AW32" s="344"/>
      <c r="AX32" s="295"/>
      <c r="AY32" s="296"/>
      <c r="AZ32" s="323" t="s">
        <v>138</v>
      </c>
      <c r="BA32" s="301" t="s">
        <v>128</v>
      </c>
      <c r="BB32" s="302"/>
      <c r="BC32" s="303"/>
      <c r="BD32" s="295"/>
      <c r="BE32" s="296"/>
      <c r="BF32" s="323" t="s">
        <v>138</v>
      </c>
      <c r="BG32" s="301" t="s">
        <v>128</v>
      </c>
      <c r="BH32" s="302"/>
      <c r="BI32" s="303"/>
      <c r="BJ32" s="295"/>
      <c r="BK32" s="296"/>
      <c r="BL32" s="323" t="s">
        <v>138</v>
      </c>
      <c r="BM32" s="301" t="s">
        <v>128</v>
      </c>
      <c r="BN32" s="302"/>
      <c r="BO32" s="303"/>
      <c r="BP32" s="295"/>
      <c r="BQ32" s="296"/>
      <c r="BR32" s="323" t="s">
        <v>138</v>
      </c>
      <c r="BS32" s="301" t="s">
        <v>128</v>
      </c>
      <c r="BT32" s="302"/>
      <c r="BU32" s="303"/>
      <c r="BV32" s="295"/>
      <c r="BW32" s="296"/>
      <c r="BX32" s="323" t="s">
        <v>138</v>
      </c>
      <c r="BY32" s="301" t="s">
        <v>128</v>
      </c>
      <c r="BZ32" s="302"/>
      <c r="CA32" s="303"/>
    </row>
    <row r="33" spans="2:79" ht="22.9" customHeight="1" thickBot="1">
      <c r="B33" s="265"/>
      <c r="C33" s="286"/>
      <c r="D33" s="287"/>
      <c r="E33" s="288"/>
      <c r="F33" s="320"/>
      <c r="G33" s="321"/>
      <c r="H33" s="321"/>
      <c r="I33" s="322"/>
      <c r="J33" s="295"/>
      <c r="K33" s="296"/>
      <c r="L33" s="323"/>
      <c r="M33" s="304"/>
      <c r="N33" s="305"/>
      <c r="O33" s="306"/>
      <c r="P33" s="326"/>
      <c r="Q33" s="327"/>
      <c r="R33" s="329"/>
      <c r="S33" s="304"/>
      <c r="T33" s="305"/>
      <c r="U33" s="306"/>
      <c r="V33" s="326"/>
      <c r="W33" s="327"/>
      <c r="X33" s="329"/>
      <c r="Y33" s="304"/>
      <c r="Z33" s="305"/>
      <c r="AA33" s="306"/>
      <c r="AB33" s="326"/>
      <c r="AC33" s="327"/>
      <c r="AD33" s="329"/>
      <c r="AE33" s="304"/>
      <c r="AF33" s="305"/>
      <c r="AG33" s="306"/>
      <c r="AH33" s="326"/>
      <c r="AI33" s="327"/>
      <c r="AJ33" s="329"/>
      <c r="AK33" s="304"/>
      <c r="AL33" s="305"/>
      <c r="AM33" s="306"/>
      <c r="AP33" s="265"/>
      <c r="AQ33" s="258"/>
      <c r="AR33" s="260"/>
      <c r="AS33" s="294"/>
      <c r="AT33" s="360"/>
      <c r="AU33" s="361"/>
      <c r="AV33" s="361"/>
      <c r="AW33" s="362"/>
      <c r="AX33" s="340"/>
      <c r="AY33" s="341"/>
      <c r="AZ33" s="339"/>
      <c r="BA33" s="351"/>
      <c r="BB33" s="352"/>
      <c r="BC33" s="353"/>
      <c r="BD33" s="340"/>
      <c r="BE33" s="341"/>
      <c r="BF33" s="339"/>
      <c r="BG33" s="351"/>
      <c r="BH33" s="352"/>
      <c r="BI33" s="353"/>
      <c r="BJ33" s="340"/>
      <c r="BK33" s="341"/>
      <c r="BL33" s="339"/>
      <c r="BM33" s="351"/>
      <c r="BN33" s="352"/>
      <c r="BO33" s="353"/>
      <c r="BP33" s="340"/>
      <c r="BQ33" s="341"/>
      <c r="BR33" s="339"/>
      <c r="BS33" s="351"/>
      <c r="BT33" s="352"/>
      <c r="BU33" s="353"/>
      <c r="BV33" s="340"/>
      <c r="BW33" s="341"/>
      <c r="BX33" s="339"/>
      <c r="BY33" s="351"/>
      <c r="BZ33" s="352"/>
      <c r="CA33" s="353"/>
    </row>
    <row r="34" spans="2:79" ht="22.9" customHeight="1">
      <c r="B34" s="265"/>
      <c r="C34" s="286"/>
      <c r="D34" s="287"/>
      <c r="E34" s="288"/>
      <c r="F34" s="342" t="s">
        <v>130</v>
      </c>
      <c r="G34" s="343"/>
      <c r="H34" s="343"/>
      <c r="I34" s="344"/>
      <c r="J34" s="295"/>
      <c r="K34" s="296"/>
      <c r="L34" s="323" t="s">
        <v>120</v>
      </c>
      <c r="M34" s="301" t="s">
        <v>129</v>
      </c>
      <c r="N34" s="302"/>
      <c r="O34" s="303"/>
      <c r="P34" s="354"/>
      <c r="Q34" s="355"/>
      <c r="R34" s="356" t="s">
        <v>120</v>
      </c>
      <c r="S34" s="301" t="s">
        <v>129</v>
      </c>
      <c r="T34" s="302"/>
      <c r="U34" s="303"/>
      <c r="V34" s="354"/>
      <c r="W34" s="355"/>
      <c r="X34" s="356" t="s">
        <v>120</v>
      </c>
      <c r="Y34" s="301" t="s">
        <v>129</v>
      </c>
      <c r="Z34" s="302"/>
      <c r="AA34" s="303"/>
      <c r="AB34" s="354"/>
      <c r="AC34" s="355"/>
      <c r="AD34" s="356" t="s">
        <v>120</v>
      </c>
      <c r="AE34" s="301" t="s">
        <v>129</v>
      </c>
      <c r="AF34" s="302"/>
      <c r="AG34" s="303"/>
      <c r="AH34" s="354"/>
      <c r="AI34" s="355"/>
      <c r="AJ34" s="356" t="s">
        <v>120</v>
      </c>
      <c r="AK34" s="301" t="s">
        <v>129</v>
      </c>
      <c r="AL34" s="302"/>
      <c r="AM34" s="303"/>
      <c r="AP34" s="265"/>
      <c r="AQ34" s="258"/>
      <c r="AR34" s="260"/>
      <c r="AS34" s="293" t="s">
        <v>170</v>
      </c>
      <c r="AT34" s="382" t="s">
        <v>135</v>
      </c>
      <c r="AU34" s="358"/>
      <c r="AV34" s="358"/>
      <c r="AW34" s="359"/>
      <c r="AX34" s="312"/>
      <c r="AY34" s="313"/>
      <c r="AZ34" s="307" t="s">
        <v>138</v>
      </c>
      <c r="BA34" s="309" t="s">
        <v>128</v>
      </c>
      <c r="BB34" s="310"/>
      <c r="BC34" s="311"/>
      <c r="BD34" s="312"/>
      <c r="BE34" s="313"/>
      <c r="BF34" s="307" t="s">
        <v>138</v>
      </c>
      <c r="BG34" s="309" t="s">
        <v>128</v>
      </c>
      <c r="BH34" s="310"/>
      <c r="BI34" s="311"/>
      <c r="BJ34" s="312"/>
      <c r="BK34" s="313"/>
      <c r="BL34" s="307" t="s">
        <v>138</v>
      </c>
      <c r="BM34" s="309" t="s">
        <v>128</v>
      </c>
      <c r="BN34" s="310"/>
      <c r="BO34" s="311"/>
      <c r="BP34" s="312"/>
      <c r="BQ34" s="313"/>
      <c r="BR34" s="307" t="s">
        <v>138</v>
      </c>
      <c r="BS34" s="309" t="s">
        <v>128</v>
      </c>
      <c r="BT34" s="310"/>
      <c r="BU34" s="311"/>
      <c r="BV34" s="312"/>
      <c r="BW34" s="313"/>
      <c r="BX34" s="307" t="s">
        <v>138</v>
      </c>
      <c r="BY34" s="309" t="s">
        <v>128</v>
      </c>
      <c r="BZ34" s="310"/>
      <c r="CA34" s="311"/>
    </row>
    <row r="35" spans="2:79" ht="22.9" customHeight="1">
      <c r="B35" s="265"/>
      <c r="C35" s="286"/>
      <c r="D35" s="287"/>
      <c r="E35" s="288"/>
      <c r="F35" s="345"/>
      <c r="G35" s="346"/>
      <c r="H35" s="346"/>
      <c r="I35" s="347"/>
      <c r="J35" s="295"/>
      <c r="K35" s="296"/>
      <c r="L35" s="323"/>
      <c r="M35" s="304"/>
      <c r="N35" s="305"/>
      <c r="O35" s="306"/>
      <c r="P35" s="326"/>
      <c r="Q35" s="327"/>
      <c r="R35" s="329"/>
      <c r="S35" s="304"/>
      <c r="T35" s="305"/>
      <c r="U35" s="306"/>
      <c r="V35" s="326"/>
      <c r="W35" s="327"/>
      <c r="X35" s="329"/>
      <c r="Y35" s="304"/>
      <c r="Z35" s="305"/>
      <c r="AA35" s="306"/>
      <c r="AB35" s="326"/>
      <c r="AC35" s="327"/>
      <c r="AD35" s="329"/>
      <c r="AE35" s="304"/>
      <c r="AF35" s="305"/>
      <c r="AG35" s="306"/>
      <c r="AH35" s="326"/>
      <c r="AI35" s="327"/>
      <c r="AJ35" s="329"/>
      <c r="AK35" s="304"/>
      <c r="AL35" s="305"/>
      <c r="AM35" s="306"/>
      <c r="AP35" s="265"/>
      <c r="AQ35" s="258"/>
      <c r="AR35" s="260"/>
      <c r="AS35" s="293"/>
      <c r="AT35" s="345"/>
      <c r="AU35" s="346"/>
      <c r="AV35" s="346"/>
      <c r="AW35" s="347"/>
      <c r="AX35" s="297"/>
      <c r="AY35" s="298"/>
      <c r="AZ35" s="308"/>
      <c r="BA35" s="369"/>
      <c r="BB35" s="370"/>
      <c r="BC35" s="371"/>
      <c r="BD35" s="297"/>
      <c r="BE35" s="298"/>
      <c r="BF35" s="308"/>
      <c r="BG35" s="369"/>
      <c r="BH35" s="370"/>
      <c r="BI35" s="371"/>
      <c r="BJ35" s="297"/>
      <c r="BK35" s="298"/>
      <c r="BL35" s="308"/>
      <c r="BM35" s="369"/>
      <c r="BN35" s="370"/>
      <c r="BO35" s="371"/>
      <c r="BP35" s="297"/>
      <c r="BQ35" s="298"/>
      <c r="BR35" s="308"/>
      <c r="BS35" s="369"/>
      <c r="BT35" s="370"/>
      <c r="BU35" s="371"/>
      <c r="BV35" s="297"/>
      <c r="BW35" s="298"/>
      <c r="BX35" s="308"/>
      <c r="BY35" s="369"/>
      <c r="BZ35" s="370"/>
      <c r="CA35" s="371"/>
    </row>
    <row r="36" spans="2:79" ht="22.9" customHeight="1">
      <c r="B36" s="265"/>
      <c r="C36" s="286"/>
      <c r="D36" s="287"/>
      <c r="E36" s="288"/>
      <c r="F36" s="342" t="s">
        <v>131</v>
      </c>
      <c r="G36" s="343"/>
      <c r="H36" s="343"/>
      <c r="I36" s="344"/>
      <c r="J36" s="295"/>
      <c r="K36" s="296"/>
      <c r="L36" s="323" t="s">
        <v>120</v>
      </c>
      <c r="M36" s="301" t="s">
        <v>129</v>
      </c>
      <c r="N36" s="302"/>
      <c r="O36" s="303"/>
      <c r="P36" s="354"/>
      <c r="Q36" s="355"/>
      <c r="R36" s="356" t="s">
        <v>120</v>
      </c>
      <c r="S36" s="301" t="s">
        <v>129</v>
      </c>
      <c r="T36" s="302"/>
      <c r="U36" s="303"/>
      <c r="V36" s="354"/>
      <c r="W36" s="355"/>
      <c r="X36" s="356" t="s">
        <v>120</v>
      </c>
      <c r="Y36" s="301" t="s">
        <v>129</v>
      </c>
      <c r="Z36" s="302"/>
      <c r="AA36" s="303"/>
      <c r="AB36" s="354"/>
      <c r="AC36" s="355"/>
      <c r="AD36" s="356" t="s">
        <v>120</v>
      </c>
      <c r="AE36" s="301" t="s">
        <v>129</v>
      </c>
      <c r="AF36" s="302"/>
      <c r="AG36" s="303"/>
      <c r="AH36" s="354"/>
      <c r="AI36" s="355"/>
      <c r="AJ36" s="356" t="s">
        <v>120</v>
      </c>
      <c r="AK36" s="301" t="s">
        <v>129</v>
      </c>
      <c r="AL36" s="302"/>
      <c r="AM36" s="303"/>
      <c r="AP36" s="265"/>
      <c r="AQ36" s="258"/>
      <c r="AR36" s="260"/>
      <c r="AS36" s="293"/>
      <c r="AT36" s="342" t="s">
        <v>137</v>
      </c>
      <c r="AU36" s="343"/>
      <c r="AV36" s="343"/>
      <c r="AW36" s="344"/>
      <c r="AX36" s="295"/>
      <c r="AY36" s="296"/>
      <c r="AZ36" s="323" t="s">
        <v>138</v>
      </c>
      <c r="BA36" s="301" t="s">
        <v>128</v>
      </c>
      <c r="BB36" s="302"/>
      <c r="BC36" s="303"/>
      <c r="BD36" s="295"/>
      <c r="BE36" s="296"/>
      <c r="BF36" s="323" t="s">
        <v>138</v>
      </c>
      <c r="BG36" s="301" t="s">
        <v>128</v>
      </c>
      <c r="BH36" s="302"/>
      <c r="BI36" s="303"/>
      <c r="BJ36" s="295"/>
      <c r="BK36" s="296"/>
      <c r="BL36" s="323" t="s">
        <v>138</v>
      </c>
      <c r="BM36" s="301" t="s">
        <v>128</v>
      </c>
      <c r="BN36" s="302"/>
      <c r="BO36" s="303"/>
      <c r="BP36" s="295"/>
      <c r="BQ36" s="296"/>
      <c r="BR36" s="323" t="s">
        <v>138</v>
      </c>
      <c r="BS36" s="301" t="s">
        <v>128</v>
      </c>
      <c r="BT36" s="302"/>
      <c r="BU36" s="303"/>
      <c r="BV36" s="295"/>
      <c r="BW36" s="296"/>
      <c r="BX36" s="323" t="s">
        <v>138</v>
      </c>
      <c r="BY36" s="301" t="s">
        <v>128</v>
      </c>
      <c r="BZ36" s="302"/>
      <c r="CA36" s="303"/>
    </row>
    <row r="37" spans="2:79" ht="22.9" customHeight="1">
      <c r="B37" s="265"/>
      <c r="C37" s="286"/>
      <c r="D37" s="287"/>
      <c r="E37" s="288"/>
      <c r="F37" s="382"/>
      <c r="G37" s="358"/>
      <c r="H37" s="358"/>
      <c r="I37" s="359"/>
      <c r="J37" s="295"/>
      <c r="K37" s="296"/>
      <c r="L37" s="323"/>
      <c r="M37" s="304"/>
      <c r="N37" s="305"/>
      <c r="O37" s="306"/>
      <c r="P37" s="326"/>
      <c r="Q37" s="327"/>
      <c r="R37" s="329"/>
      <c r="S37" s="304"/>
      <c r="T37" s="305"/>
      <c r="U37" s="306"/>
      <c r="V37" s="326"/>
      <c r="W37" s="327"/>
      <c r="X37" s="329"/>
      <c r="Y37" s="304"/>
      <c r="Z37" s="305"/>
      <c r="AA37" s="306"/>
      <c r="AB37" s="326"/>
      <c r="AC37" s="327"/>
      <c r="AD37" s="329"/>
      <c r="AE37" s="304"/>
      <c r="AF37" s="305"/>
      <c r="AG37" s="306"/>
      <c r="AH37" s="326"/>
      <c r="AI37" s="327"/>
      <c r="AJ37" s="329"/>
      <c r="AK37" s="304"/>
      <c r="AL37" s="305"/>
      <c r="AM37" s="306"/>
      <c r="AP37" s="265"/>
      <c r="AQ37" s="258"/>
      <c r="AR37" s="260"/>
      <c r="AS37" s="293"/>
      <c r="AT37" s="345"/>
      <c r="AU37" s="346"/>
      <c r="AV37" s="346"/>
      <c r="AW37" s="347"/>
      <c r="AX37" s="297"/>
      <c r="AY37" s="298"/>
      <c r="AZ37" s="308"/>
      <c r="BA37" s="369"/>
      <c r="BB37" s="370"/>
      <c r="BC37" s="371"/>
      <c r="BD37" s="297"/>
      <c r="BE37" s="298"/>
      <c r="BF37" s="308"/>
      <c r="BG37" s="369"/>
      <c r="BH37" s="370"/>
      <c r="BI37" s="371"/>
      <c r="BJ37" s="297"/>
      <c r="BK37" s="298"/>
      <c r="BL37" s="308"/>
      <c r="BM37" s="369"/>
      <c r="BN37" s="370"/>
      <c r="BO37" s="371"/>
      <c r="BP37" s="297"/>
      <c r="BQ37" s="298"/>
      <c r="BR37" s="308"/>
      <c r="BS37" s="369"/>
      <c r="BT37" s="370"/>
      <c r="BU37" s="371"/>
      <c r="BV37" s="297"/>
      <c r="BW37" s="298"/>
      <c r="BX37" s="308"/>
      <c r="BY37" s="369"/>
      <c r="BZ37" s="370"/>
      <c r="CA37" s="371"/>
    </row>
    <row r="38" spans="2:79" ht="22.9" customHeight="1">
      <c r="B38" s="265"/>
      <c r="C38" s="286"/>
      <c r="D38" s="287"/>
      <c r="E38" s="288"/>
      <c r="F38" s="342" t="s">
        <v>132</v>
      </c>
      <c r="G38" s="343"/>
      <c r="H38" s="343"/>
      <c r="I38" s="344"/>
      <c r="J38" s="295"/>
      <c r="K38" s="296"/>
      <c r="L38" s="323" t="s">
        <v>120</v>
      </c>
      <c r="M38" s="301" t="s">
        <v>129</v>
      </c>
      <c r="N38" s="302"/>
      <c r="O38" s="303"/>
      <c r="P38" s="354"/>
      <c r="Q38" s="355"/>
      <c r="R38" s="356" t="s">
        <v>120</v>
      </c>
      <c r="S38" s="301" t="s">
        <v>129</v>
      </c>
      <c r="T38" s="302"/>
      <c r="U38" s="303"/>
      <c r="V38" s="354"/>
      <c r="W38" s="355"/>
      <c r="X38" s="356" t="s">
        <v>120</v>
      </c>
      <c r="Y38" s="301" t="s">
        <v>129</v>
      </c>
      <c r="Z38" s="302"/>
      <c r="AA38" s="303"/>
      <c r="AB38" s="354"/>
      <c r="AC38" s="355"/>
      <c r="AD38" s="356" t="s">
        <v>120</v>
      </c>
      <c r="AE38" s="301" t="s">
        <v>129</v>
      </c>
      <c r="AF38" s="302"/>
      <c r="AG38" s="303"/>
      <c r="AH38" s="354"/>
      <c r="AI38" s="355"/>
      <c r="AJ38" s="356" t="s">
        <v>120</v>
      </c>
      <c r="AK38" s="301" t="s">
        <v>129</v>
      </c>
      <c r="AL38" s="302"/>
      <c r="AM38" s="303"/>
      <c r="AP38" s="265"/>
      <c r="AQ38" s="258"/>
      <c r="AR38" s="260"/>
      <c r="AS38" s="293"/>
      <c r="AT38" s="342" t="s">
        <v>139</v>
      </c>
      <c r="AU38" s="343"/>
      <c r="AV38" s="343"/>
      <c r="AW38" s="344"/>
      <c r="AX38" s="295"/>
      <c r="AY38" s="296"/>
      <c r="AZ38" s="323" t="s">
        <v>138</v>
      </c>
      <c r="BA38" s="301" t="s">
        <v>128</v>
      </c>
      <c r="BB38" s="302"/>
      <c r="BC38" s="303"/>
      <c r="BD38" s="295"/>
      <c r="BE38" s="296"/>
      <c r="BF38" s="323" t="s">
        <v>138</v>
      </c>
      <c r="BG38" s="301" t="s">
        <v>128</v>
      </c>
      <c r="BH38" s="302"/>
      <c r="BI38" s="303"/>
      <c r="BJ38" s="295"/>
      <c r="BK38" s="296"/>
      <c r="BL38" s="323" t="s">
        <v>138</v>
      </c>
      <c r="BM38" s="301" t="s">
        <v>128</v>
      </c>
      <c r="BN38" s="302"/>
      <c r="BO38" s="303"/>
      <c r="BP38" s="295"/>
      <c r="BQ38" s="296"/>
      <c r="BR38" s="323" t="s">
        <v>138</v>
      </c>
      <c r="BS38" s="301" t="s">
        <v>128</v>
      </c>
      <c r="BT38" s="302"/>
      <c r="BU38" s="303"/>
      <c r="BV38" s="295"/>
      <c r="BW38" s="296"/>
      <c r="BX38" s="323" t="s">
        <v>138</v>
      </c>
      <c r="BY38" s="301" t="s">
        <v>128</v>
      </c>
      <c r="BZ38" s="302"/>
      <c r="CA38" s="303"/>
    </row>
    <row r="39" spans="2:79" ht="22.9" customHeight="1">
      <c r="B39" s="265"/>
      <c r="C39" s="286"/>
      <c r="D39" s="287"/>
      <c r="E39" s="288"/>
      <c r="F39" s="345"/>
      <c r="G39" s="346"/>
      <c r="H39" s="346"/>
      <c r="I39" s="347"/>
      <c r="J39" s="297"/>
      <c r="K39" s="298"/>
      <c r="L39" s="308"/>
      <c r="M39" s="314"/>
      <c r="N39" s="315"/>
      <c r="O39" s="316"/>
      <c r="P39" s="330"/>
      <c r="Q39" s="331"/>
      <c r="R39" s="332"/>
      <c r="S39" s="314"/>
      <c r="T39" s="315"/>
      <c r="U39" s="316"/>
      <c r="V39" s="330"/>
      <c r="W39" s="331"/>
      <c r="X39" s="332"/>
      <c r="Y39" s="314"/>
      <c r="Z39" s="315"/>
      <c r="AA39" s="316"/>
      <c r="AB39" s="330"/>
      <c r="AC39" s="331"/>
      <c r="AD39" s="332"/>
      <c r="AE39" s="314"/>
      <c r="AF39" s="315"/>
      <c r="AG39" s="316"/>
      <c r="AH39" s="330"/>
      <c r="AI39" s="331"/>
      <c r="AJ39" s="332"/>
      <c r="AK39" s="314"/>
      <c r="AL39" s="315"/>
      <c r="AM39" s="316"/>
      <c r="AP39" s="265"/>
      <c r="AQ39" s="258"/>
      <c r="AR39" s="260"/>
      <c r="AS39" s="293"/>
      <c r="AT39" s="345"/>
      <c r="AU39" s="346"/>
      <c r="AV39" s="346"/>
      <c r="AW39" s="347"/>
      <c r="AX39" s="297"/>
      <c r="AY39" s="298"/>
      <c r="AZ39" s="308"/>
      <c r="BA39" s="369"/>
      <c r="BB39" s="370"/>
      <c r="BC39" s="371"/>
      <c r="BD39" s="297"/>
      <c r="BE39" s="298"/>
      <c r="BF39" s="308"/>
      <c r="BG39" s="369"/>
      <c r="BH39" s="370"/>
      <c r="BI39" s="371"/>
      <c r="BJ39" s="297"/>
      <c r="BK39" s="298"/>
      <c r="BL39" s="308"/>
      <c r="BM39" s="369"/>
      <c r="BN39" s="370"/>
      <c r="BO39" s="371"/>
      <c r="BP39" s="297"/>
      <c r="BQ39" s="298"/>
      <c r="BR39" s="308"/>
      <c r="BS39" s="369"/>
      <c r="BT39" s="370"/>
      <c r="BU39" s="371"/>
      <c r="BV39" s="297"/>
      <c r="BW39" s="298"/>
      <c r="BX39" s="308"/>
      <c r="BY39" s="369"/>
      <c r="BZ39" s="370"/>
      <c r="CA39" s="371"/>
    </row>
    <row r="40" spans="2:79" ht="22.9" customHeight="1">
      <c r="B40" s="265"/>
      <c r="C40" s="286"/>
      <c r="D40" s="287"/>
      <c r="E40" s="288"/>
      <c r="F40" s="429" t="s">
        <v>167</v>
      </c>
      <c r="G40" s="430"/>
      <c r="H40" s="430"/>
      <c r="I40" s="431"/>
      <c r="J40" s="295"/>
      <c r="K40" s="296"/>
      <c r="L40" s="323" t="s">
        <v>120</v>
      </c>
      <c r="M40" s="301" t="s">
        <v>128</v>
      </c>
      <c r="N40" s="302"/>
      <c r="O40" s="303"/>
      <c r="P40" s="295"/>
      <c r="Q40" s="296"/>
      <c r="R40" s="323" t="s">
        <v>120</v>
      </c>
      <c r="S40" s="301" t="s">
        <v>128</v>
      </c>
      <c r="T40" s="302"/>
      <c r="U40" s="303"/>
      <c r="V40" s="295"/>
      <c r="W40" s="296"/>
      <c r="X40" s="323" t="s">
        <v>120</v>
      </c>
      <c r="Y40" s="301" t="s">
        <v>128</v>
      </c>
      <c r="Z40" s="302"/>
      <c r="AA40" s="303"/>
      <c r="AB40" s="295"/>
      <c r="AC40" s="296"/>
      <c r="AD40" s="323" t="s">
        <v>120</v>
      </c>
      <c r="AE40" s="301" t="s">
        <v>128</v>
      </c>
      <c r="AF40" s="302"/>
      <c r="AG40" s="303"/>
      <c r="AH40" s="295"/>
      <c r="AI40" s="296"/>
      <c r="AJ40" s="323" t="s">
        <v>120</v>
      </c>
      <c r="AK40" s="301" t="s">
        <v>128</v>
      </c>
      <c r="AL40" s="302"/>
      <c r="AM40" s="303"/>
      <c r="AP40" s="265"/>
      <c r="AQ40" s="258"/>
      <c r="AR40" s="260"/>
      <c r="AS40" s="293"/>
      <c r="AT40" s="342" t="s">
        <v>140</v>
      </c>
      <c r="AU40" s="343"/>
      <c r="AV40" s="343"/>
      <c r="AW40" s="344"/>
      <c r="AX40" s="295"/>
      <c r="AY40" s="296"/>
      <c r="AZ40" s="323" t="s">
        <v>138</v>
      </c>
      <c r="BA40" s="301" t="s">
        <v>128</v>
      </c>
      <c r="BB40" s="302"/>
      <c r="BC40" s="303"/>
      <c r="BD40" s="295"/>
      <c r="BE40" s="296"/>
      <c r="BF40" s="323" t="s">
        <v>138</v>
      </c>
      <c r="BG40" s="301" t="s">
        <v>128</v>
      </c>
      <c r="BH40" s="302"/>
      <c r="BI40" s="303"/>
      <c r="BJ40" s="295"/>
      <c r="BK40" s="296"/>
      <c r="BL40" s="323" t="s">
        <v>138</v>
      </c>
      <c r="BM40" s="301" t="s">
        <v>128</v>
      </c>
      <c r="BN40" s="302"/>
      <c r="BO40" s="303"/>
      <c r="BP40" s="295"/>
      <c r="BQ40" s="296"/>
      <c r="BR40" s="323" t="s">
        <v>138</v>
      </c>
      <c r="BS40" s="301" t="s">
        <v>128</v>
      </c>
      <c r="BT40" s="302"/>
      <c r="BU40" s="303"/>
      <c r="BV40" s="295"/>
      <c r="BW40" s="296"/>
      <c r="BX40" s="323" t="s">
        <v>138</v>
      </c>
      <c r="BY40" s="301" t="s">
        <v>128</v>
      </c>
      <c r="BZ40" s="302"/>
      <c r="CA40" s="303"/>
    </row>
    <row r="41" spans="2:79" ht="22.9" customHeight="1">
      <c r="B41" s="265"/>
      <c r="C41" s="286"/>
      <c r="D41" s="287"/>
      <c r="E41" s="288"/>
      <c r="F41" s="420"/>
      <c r="G41" s="421"/>
      <c r="H41" s="421"/>
      <c r="I41" s="422"/>
      <c r="J41" s="295"/>
      <c r="K41" s="296"/>
      <c r="L41" s="323"/>
      <c r="M41" s="304"/>
      <c r="N41" s="305"/>
      <c r="O41" s="306"/>
      <c r="P41" s="295"/>
      <c r="Q41" s="296"/>
      <c r="R41" s="323"/>
      <c r="S41" s="304"/>
      <c r="T41" s="305"/>
      <c r="U41" s="306"/>
      <c r="V41" s="295"/>
      <c r="W41" s="296"/>
      <c r="X41" s="323"/>
      <c r="Y41" s="304"/>
      <c r="Z41" s="305"/>
      <c r="AA41" s="306"/>
      <c r="AB41" s="295"/>
      <c r="AC41" s="296"/>
      <c r="AD41" s="323"/>
      <c r="AE41" s="304"/>
      <c r="AF41" s="305"/>
      <c r="AG41" s="306"/>
      <c r="AH41" s="295"/>
      <c r="AI41" s="296"/>
      <c r="AJ41" s="323"/>
      <c r="AK41" s="304"/>
      <c r="AL41" s="305"/>
      <c r="AM41" s="306"/>
      <c r="AP41" s="265"/>
      <c r="AQ41" s="258"/>
      <c r="AR41" s="260"/>
      <c r="AS41" s="293"/>
      <c r="AT41" s="345"/>
      <c r="AU41" s="346"/>
      <c r="AV41" s="346"/>
      <c r="AW41" s="347"/>
      <c r="AX41" s="297"/>
      <c r="AY41" s="298"/>
      <c r="AZ41" s="308"/>
      <c r="BA41" s="369"/>
      <c r="BB41" s="370"/>
      <c r="BC41" s="371"/>
      <c r="BD41" s="297"/>
      <c r="BE41" s="298"/>
      <c r="BF41" s="308"/>
      <c r="BG41" s="369"/>
      <c r="BH41" s="370"/>
      <c r="BI41" s="371"/>
      <c r="BJ41" s="297"/>
      <c r="BK41" s="298"/>
      <c r="BL41" s="308"/>
      <c r="BM41" s="369"/>
      <c r="BN41" s="370"/>
      <c r="BO41" s="371"/>
      <c r="BP41" s="297"/>
      <c r="BQ41" s="298"/>
      <c r="BR41" s="308"/>
      <c r="BS41" s="369"/>
      <c r="BT41" s="370"/>
      <c r="BU41" s="371"/>
      <c r="BV41" s="297"/>
      <c r="BW41" s="298"/>
      <c r="BX41" s="308"/>
      <c r="BY41" s="369"/>
      <c r="BZ41" s="370"/>
      <c r="CA41" s="371"/>
    </row>
    <row r="42" spans="2:79" ht="22.9" customHeight="1">
      <c r="B42" s="265"/>
      <c r="C42" s="286"/>
      <c r="D42" s="287"/>
      <c r="E42" s="288"/>
      <c r="F42" s="342" t="s">
        <v>133</v>
      </c>
      <c r="G42" s="343"/>
      <c r="H42" s="343"/>
      <c r="I42" s="344"/>
      <c r="J42" s="312"/>
      <c r="K42" s="313"/>
      <c r="L42" s="307" t="s">
        <v>120</v>
      </c>
      <c r="M42" s="309" t="s">
        <v>128</v>
      </c>
      <c r="N42" s="310"/>
      <c r="O42" s="311"/>
      <c r="P42" s="312"/>
      <c r="Q42" s="313"/>
      <c r="R42" s="307" t="s">
        <v>120</v>
      </c>
      <c r="S42" s="309" t="s">
        <v>128</v>
      </c>
      <c r="T42" s="310"/>
      <c r="U42" s="311"/>
      <c r="V42" s="312"/>
      <c r="W42" s="313"/>
      <c r="X42" s="307" t="s">
        <v>120</v>
      </c>
      <c r="Y42" s="309" t="s">
        <v>128</v>
      </c>
      <c r="Z42" s="310"/>
      <c r="AA42" s="311"/>
      <c r="AB42" s="312"/>
      <c r="AC42" s="313"/>
      <c r="AD42" s="307" t="s">
        <v>120</v>
      </c>
      <c r="AE42" s="309" t="s">
        <v>128</v>
      </c>
      <c r="AF42" s="310"/>
      <c r="AG42" s="311"/>
      <c r="AH42" s="312"/>
      <c r="AI42" s="313"/>
      <c r="AJ42" s="307" t="s">
        <v>120</v>
      </c>
      <c r="AK42" s="309" t="s">
        <v>128</v>
      </c>
      <c r="AL42" s="310"/>
      <c r="AM42" s="311"/>
      <c r="AP42" s="265"/>
      <c r="AQ42" s="258"/>
      <c r="AR42" s="260"/>
      <c r="AS42" s="293"/>
      <c r="AT42" s="342" t="s">
        <v>141</v>
      </c>
      <c r="AU42" s="343"/>
      <c r="AV42" s="343"/>
      <c r="AW42" s="344"/>
      <c r="AX42" s="295"/>
      <c r="AY42" s="296"/>
      <c r="AZ42" s="323" t="s">
        <v>138</v>
      </c>
      <c r="BA42" s="301" t="s">
        <v>128</v>
      </c>
      <c r="BB42" s="302"/>
      <c r="BC42" s="303"/>
      <c r="BD42" s="295"/>
      <c r="BE42" s="296"/>
      <c r="BF42" s="323" t="s">
        <v>138</v>
      </c>
      <c r="BG42" s="301" t="s">
        <v>128</v>
      </c>
      <c r="BH42" s="302"/>
      <c r="BI42" s="303"/>
      <c r="BJ42" s="295"/>
      <c r="BK42" s="296"/>
      <c r="BL42" s="323" t="s">
        <v>138</v>
      </c>
      <c r="BM42" s="301" t="s">
        <v>128</v>
      </c>
      <c r="BN42" s="302"/>
      <c r="BO42" s="303"/>
      <c r="BP42" s="295"/>
      <c r="BQ42" s="296"/>
      <c r="BR42" s="323" t="s">
        <v>138</v>
      </c>
      <c r="BS42" s="301" t="s">
        <v>128</v>
      </c>
      <c r="BT42" s="302"/>
      <c r="BU42" s="303"/>
      <c r="BV42" s="295"/>
      <c r="BW42" s="296"/>
      <c r="BX42" s="323" t="s">
        <v>138</v>
      </c>
      <c r="BY42" s="301" t="s">
        <v>128</v>
      </c>
      <c r="BZ42" s="302"/>
      <c r="CA42" s="303"/>
    </row>
    <row r="43" spans="2:79" ht="22.9" customHeight="1">
      <c r="B43" s="265"/>
      <c r="C43" s="286"/>
      <c r="D43" s="287"/>
      <c r="E43" s="288"/>
      <c r="F43" s="382"/>
      <c r="G43" s="358"/>
      <c r="H43" s="358"/>
      <c r="I43" s="359"/>
      <c r="J43" s="297"/>
      <c r="K43" s="298"/>
      <c r="L43" s="308"/>
      <c r="M43" s="314"/>
      <c r="N43" s="315"/>
      <c r="O43" s="316"/>
      <c r="P43" s="297"/>
      <c r="Q43" s="298"/>
      <c r="R43" s="308"/>
      <c r="S43" s="314"/>
      <c r="T43" s="315"/>
      <c r="U43" s="316"/>
      <c r="V43" s="297"/>
      <c r="W43" s="298"/>
      <c r="X43" s="308"/>
      <c r="Y43" s="314"/>
      <c r="Z43" s="315"/>
      <c r="AA43" s="316"/>
      <c r="AB43" s="297"/>
      <c r="AC43" s="298"/>
      <c r="AD43" s="308"/>
      <c r="AE43" s="314"/>
      <c r="AF43" s="315"/>
      <c r="AG43" s="316"/>
      <c r="AH43" s="297"/>
      <c r="AI43" s="298"/>
      <c r="AJ43" s="308"/>
      <c r="AK43" s="314"/>
      <c r="AL43" s="315"/>
      <c r="AM43" s="316"/>
      <c r="AP43" s="265"/>
      <c r="AQ43" s="258"/>
      <c r="AR43" s="260"/>
      <c r="AS43" s="293"/>
      <c r="AT43" s="345"/>
      <c r="AU43" s="346"/>
      <c r="AV43" s="346"/>
      <c r="AW43" s="347"/>
      <c r="AX43" s="297"/>
      <c r="AY43" s="298"/>
      <c r="AZ43" s="308"/>
      <c r="BA43" s="369"/>
      <c r="BB43" s="370"/>
      <c r="BC43" s="371"/>
      <c r="BD43" s="297"/>
      <c r="BE43" s="298"/>
      <c r="BF43" s="308"/>
      <c r="BG43" s="369"/>
      <c r="BH43" s="370"/>
      <c r="BI43" s="371"/>
      <c r="BJ43" s="297"/>
      <c r="BK43" s="298"/>
      <c r="BL43" s="308"/>
      <c r="BM43" s="369"/>
      <c r="BN43" s="370"/>
      <c r="BO43" s="371"/>
      <c r="BP43" s="297"/>
      <c r="BQ43" s="298"/>
      <c r="BR43" s="308"/>
      <c r="BS43" s="369"/>
      <c r="BT43" s="370"/>
      <c r="BU43" s="371"/>
      <c r="BV43" s="297"/>
      <c r="BW43" s="298"/>
      <c r="BX43" s="308"/>
      <c r="BY43" s="369"/>
      <c r="BZ43" s="370"/>
      <c r="CA43" s="371"/>
    </row>
    <row r="44" spans="2:79" ht="22.9" customHeight="1">
      <c r="B44" s="265"/>
      <c r="C44" s="286"/>
      <c r="D44" s="287"/>
      <c r="E44" s="288"/>
      <c r="F44" s="342" t="s">
        <v>168</v>
      </c>
      <c r="G44" s="343"/>
      <c r="H44" s="343"/>
      <c r="I44" s="344"/>
      <c r="J44" s="295"/>
      <c r="K44" s="296"/>
      <c r="L44" s="299" t="s">
        <v>180</v>
      </c>
      <c r="M44" s="301" t="s">
        <v>128</v>
      </c>
      <c r="N44" s="302"/>
      <c r="O44" s="303"/>
      <c r="P44" s="295"/>
      <c r="Q44" s="296"/>
      <c r="R44" s="299" t="s">
        <v>180</v>
      </c>
      <c r="S44" s="301" t="s">
        <v>128</v>
      </c>
      <c r="T44" s="302"/>
      <c r="U44" s="303"/>
      <c r="V44" s="295"/>
      <c r="W44" s="296"/>
      <c r="X44" s="299" t="s">
        <v>180</v>
      </c>
      <c r="Y44" s="301" t="s">
        <v>128</v>
      </c>
      <c r="Z44" s="302"/>
      <c r="AA44" s="303"/>
      <c r="AB44" s="295"/>
      <c r="AC44" s="296"/>
      <c r="AD44" s="299" t="s">
        <v>180</v>
      </c>
      <c r="AE44" s="301" t="s">
        <v>128</v>
      </c>
      <c r="AF44" s="302"/>
      <c r="AG44" s="303"/>
      <c r="AH44" s="295"/>
      <c r="AI44" s="296"/>
      <c r="AJ44" s="299" t="s">
        <v>180</v>
      </c>
      <c r="AK44" s="301" t="s">
        <v>128</v>
      </c>
      <c r="AL44" s="302"/>
      <c r="AM44" s="303"/>
      <c r="AP44" s="265"/>
      <c r="AQ44" s="258"/>
      <c r="AR44" s="260"/>
      <c r="AS44" s="293"/>
      <c r="AT44" s="342" t="s">
        <v>164</v>
      </c>
      <c r="AU44" s="343"/>
      <c r="AV44" s="343"/>
      <c r="AW44" s="344"/>
      <c r="AX44" s="295"/>
      <c r="AY44" s="296"/>
      <c r="AZ44" s="464" t="s">
        <v>214</v>
      </c>
      <c r="BA44" s="301" t="s">
        <v>128</v>
      </c>
      <c r="BB44" s="302"/>
      <c r="BC44" s="303"/>
      <c r="BD44" s="295"/>
      <c r="BE44" s="296"/>
      <c r="BF44" s="464" t="s">
        <v>214</v>
      </c>
      <c r="BG44" s="301" t="s">
        <v>128</v>
      </c>
      <c r="BH44" s="302"/>
      <c r="BI44" s="303"/>
      <c r="BJ44" s="295"/>
      <c r="BK44" s="296"/>
      <c r="BL44" s="464" t="s">
        <v>214</v>
      </c>
      <c r="BM44" s="301" t="s">
        <v>128</v>
      </c>
      <c r="BN44" s="302"/>
      <c r="BO44" s="303"/>
      <c r="BP44" s="295"/>
      <c r="BQ44" s="296"/>
      <c r="BR44" s="464" t="s">
        <v>214</v>
      </c>
      <c r="BS44" s="301" t="s">
        <v>128</v>
      </c>
      <c r="BT44" s="302"/>
      <c r="BU44" s="303"/>
      <c r="BV44" s="295"/>
      <c r="BW44" s="296"/>
      <c r="BX44" s="464" t="s">
        <v>214</v>
      </c>
      <c r="BY44" s="301" t="s">
        <v>128</v>
      </c>
      <c r="BZ44" s="302"/>
      <c r="CA44" s="303"/>
    </row>
    <row r="45" spans="2:79" ht="22.9" customHeight="1" thickBot="1">
      <c r="B45" s="265"/>
      <c r="C45" s="286"/>
      <c r="D45" s="287"/>
      <c r="E45" s="288"/>
      <c r="F45" s="345"/>
      <c r="G45" s="346"/>
      <c r="H45" s="346"/>
      <c r="I45" s="347"/>
      <c r="J45" s="297"/>
      <c r="K45" s="298"/>
      <c r="L45" s="300"/>
      <c r="M45" s="304"/>
      <c r="N45" s="305"/>
      <c r="O45" s="306"/>
      <c r="P45" s="297"/>
      <c r="Q45" s="298"/>
      <c r="R45" s="300"/>
      <c r="S45" s="304"/>
      <c r="T45" s="305"/>
      <c r="U45" s="306"/>
      <c r="V45" s="297"/>
      <c r="W45" s="298"/>
      <c r="X45" s="300"/>
      <c r="Y45" s="304"/>
      <c r="Z45" s="305"/>
      <c r="AA45" s="306"/>
      <c r="AB45" s="297"/>
      <c r="AC45" s="298"/>
      <c r="AD45" s="300"/>
      <c r="AE45" s="304"/>
      <c r="AF45" s="305"/>
      <c r="AG45" s="306"/>
      <c r="AH45" s="297"/>
      <c r="AI45" s="298"/>
      <c r="AJ45" s="300"/>
      <c r="AK45" s="304"/>
      <c r="AL45" s="305"/>
      <c r="AM45" s="306"/>
      <c r="AP45" s="265"/>
      <c r="AQ45" s="261"/>
      <c r="AR45" s="263"/>
      <c r="AS45" s="294"/>
      <c r="AT45" s="345"/>
      <c r="AU45" s="346"/>
      <c r="AV45" s="346"/>
      <c r="AW45" s="347"/>
      <c r="AX45" s="297"/>
      <c r="AY45" s="298"/>
      <c r="AZ45" s="465"/>
      <c r="BA45" s="369"/>
      <c r="BB45" s="370"/>
      <c r="BC45" s="371"/>
      <c r="BD45" s="297"/>
      <c r="BE45" s="298"/>
      <c r="BF45" s="465"/>
      <c r="BG45" s="369"/>
      <c r="BH45" s="370"/>
      <c r="BI45" s="371"/>
      <c r="BJ45" s="297"/>
      <c r="BK45" s="298"/>
      <c r="BL45" s="465"/>
      <c r="BM45" s="369"/>
      <c r="BN45" s="370"/>
      <c r="BO45" s="371"/>
      <c r="BP45" s="297"/>
      <c r="BQ45" s="298"/>
      <c r="BR45" s="465"/>
      <c r="BS45" s="369"/>
      <c r="BT45" s="370"/>
      <c r="BU45" s="371"/>
      <c r="BV45" s="297"/>
      <c r="BW45" s="298"/>
      <c r="BX45" s="465"/>
      <c r="BY45" s="369"/>
      <c r="BZ45" s="370"/>
      <c r="CA45" s="371"/>
    </row>
    <row r="46" spans="2:79" ht="22.9" customHeight="1">
      <c r="B46" s="265"/>
      <c r="C46" s="286"/>
      <c r="D46" s="287"/>
      <c r="E46" s="288"/>
      <c r="F46" s="382" t="s">
        <v>169</v>
      </c>
      <c r="G46" s="358"/>
      <c r="H46" s="358"/>
      <c r="I46" s="359"/>
      <c r="J46" s="295"/>
      <c r="K46" s="296"/>
      <c r="L46" s="299" t="s">
        <v>180</v>
      </c>
      <c r="M46" s="301" t="s">
        <v>128</v>
      </c>
      <c r="N46" s="302"/>
      <c r="O46" s="303"/>
      <c r="P46" s="295"/>
      <c r="Q46" s="296"/>
      <c r="R46" s="299" t="s">
        <v>180</v>
      </c>
      <c r="S46" s="301" t="s">
        <v>128</v>
      </c>
      <c r="T46" s="302"/>
      <c r="U46" s="303"/>
      <c r="V46" s="295"/>
      <c r="W46" s="296"/>
      <c r="X46" s="299" t="s">
        <v>180</v>
      </c>
      <c r="Y46" s="301" t="s">
        <v>128</v>
      </c>
      <c r="Z46" s="302"/>
      <c r="AA46" s="303"/>
      <c r="AB46" s="295"/>
      <c r="AC46" s="296"/>
      <c r="AD46" s="299" t="s">
        <v>180</v>
      </c>
      <c r="AE46" s="301" t="s">
        <v>128</v>
      </c>
      <c r="AF46" s="302"/>
      <c r="AG46" s="303"/>
      <c r="AH46" s="295"/>
      <c r="AI46" s="296"/>
      <c r="AJ46" s="299" t="s">
        <v>180</v>
      </c>
      <c r="AK46" s="301" t="s">
        <v>128</v>
      </c>
      <c r="AL46" s="302"/>
      <c r="AM46" s="303"/>
      <c r="AP46" s="265"/>
      <c r="AQ46" s="255" t="s">
        <v>146</v>
      </c>
      <c r="AR46" s="256"/>
      <c r="AS46" s="257"/>
      <c r="AT46" s="348" t="s">
        <v>147</v>
      </c>
      <c r="AU46" s="349"/>
      <c r="AV46" s="349"/>
      <c r="AW46" s="350"/>
      <c r="AX46" s="363"/>
      <c r="AY46" s="364"/>
      <c r="AZ46" s="365" t="s">
        <v>148</v>
      </c>
      <c r="BA46" s="366" t="s">
        <v>128</v>
      </c>
      <c r="BB46" s="367"/>
      <c r="BC46" s="368"/>
      <c r="BD46" s="363"/>
      <c r="BE46" s="364"/>
      <c r="BF46" s="365" t="s">
        <v>148</v>
      </c>
      <c r="BG46" s="366" t="s">
        <v>128</v>
      </c>
      <c r="BH46" s="367"/>
      <c r="BI46" s="368"/>
      <c r="BJ46" s="363"/>
      <c r="BK46" s="364"/>
      <c r="BL46" s="365" t="s">
        <v>148</v>
      </c>
      <c r="BM46" s="366" t="s">
        <v>128</v>
      </c>
      <c r="BN46" s="367"/>
      <c r="BO46" s="368"/>
      <c r="BP46" s="363"/>
      <c r="BQ46" s="364"/>
      <c r="BR46" s="365" t="s">
        <v>148</v>
      </c>
      <c r="BS46" s="366" t="s">
        <v>128</v>
      </c>
      <c r="BT46" s="367"/>
      <c r="BU46" s="368"/>
      <c r="BV46" s="363"/>
      <c r="BW46" s="364"/>
      <c r="BX46" s="365" t="s">
        <v>148</v>
      </c>
      <c r="BY46" s="366" t="s">
        <v>128</v>
      </c>
      <c r="BZ46" s="367"/>
      <c r="CA46" s="368"/>
    </row>
    <row r="47" spans="2:79" ht="22.9" customHeight="1" thickBot="1">
      <c r="B47" s="266"/>
      <c r="C47" s="289"/>
      <c r="D47" s="290"/>
      <c r="E47" s="291"/>
      <c r="F47" s="360"/>
      <c r="G47" s="361"/>
      <c r="H47" s="361"/>
      <c r="I47" s="362"/>
      <c r="J47" s="340"/>
      <c r="K47" s="341"/>
      <c r="L47" s="428"/>
      <c r="M47" s="432"/>
      <c r="N47" s="433"/>
      <c r="O47" s="434"/>
      <c r="P47" s="340"/>
      <c r="Q47" s="341"/>
      <c r="R47" s="428"/>
      <c r="S47" s="432"/>
      <c r="T47" s="433"/>
      <c r="U47" s="434"/>
      <c r="V47" s="340"/>
      <c r="W47" s="341"/>
      <c r="X47" s="428"/>
      <c r="Y47" s="432"/>
      <c r="Z47" s="433"/>
      <c r="AA47" s="434"/>
      <c r="AB47" s="340"/>
      <c r="AC47" s="341"/>
      <c r="AD47" s="428"/>
      <c r="AE47" s="432"/>
      <c r="AF47" s="433"/>
      <c r="AG47" s="434"/>
      <c r="AH47" s="340"/>
      <c r="AI47" s="341"/>
      <c r="AJ47" s="428"/>
      <c r="AK47" s="432"/>
      <c r="AL47" s="433"/>
      <c r="AM47" s="434"/>
      <c r="AP47" s="265"/>
      <c r="AQ47" s="258"/>
      <c r="AR47" s="259"/>
      <c r="AS47" s="260"/>
      <c r="AT47" s="345"/>
      <c r="AU47" s="346"/>
      <c r="AV47" s="346"/>
      <c r="AW47" s="347"/>
      <c r="AX47" s="295"/>
      <c r="AY47" s="296"/>
      <c r="AZ47" s="323"/>
      <c r="BA47" s="369"/>
      <c r="BB47" s="370"/>
      <c r="BC47" s="371"/>
      <c r="BD47" s="295"/>
      <c r="BE47" s="296"/>
      <c r="BF47" s="323"/>
      <c r="BG47" s="369"/>
      <c r="BH47" s="370"/>
      <c r="BI47" s="371"/>
      <c r="BJ47" s="295"/>
      <c r="BK47" s="296"/>
      <c r="BL47" s="323"/>
      <c r="BM47" s="369"/>
      <c r="BN47" s="370"/>
      <c r="BO47" s="371"/>
      <c r="BP47" s="295"/>
      <c r="BQ47" s="296"/>
      <c r="BR47" s="323"/>
      <c r="BS47" s="369"/>
      <c r="BT47" s="370"/>
      <c r="BU47" s="371"/>
      <c r="BV47" s="295"/>
      <c r="BW47" s="296"/>
      <c r="BX47" s="323"/>
      <c r="BY47" s="369"/>
      <c r="BZ47" s="370"/>
      <c r="CA47" s="371"/>
    </row>
    <row r="48" spans="2:79" ht="22.9" customHeight="1">
      <c r="B48" s="463" t="s">
        <v>209</v>
      </c>
      <c r="C48" s="463"/>
      <c r="D48" s="463"/>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P48" s="265"/>
      <c r="AQ48" s="258"/>
      <c r="AR48" s="259"/>
      <c r="AS48" s="260"/>
      <c r="AT48" s="357" t="s">
        <v>177</v>
      </c>
      <c r="AU48" s="358"/>
      <c r="AV48" s="358"/>
      <c r="AW48" s="359"/>
      <c r="AX48" s="312"/>
      <c r="AY48" s="313"/>
      <c r="AZ48" s="307" t="s">
        <v>148</v>
      </c>
      <c r="BA48" s="309" t="s">
        <v>128</v>
      </c>
      <c r="BB48" s="310"/>
      <c r="BC48" s="311"/>
      <c r="BD48" s="312"/>
      <c r="BE48" s="313"/>
      <c r="BF48" s="307" t="s">
        <v>148</v>
      </c>
      <c r="BG48" s="309" t="s">
        <v>128</v>
      </c>
      <c r="BH48" s="310"/>
      <c r="BI48" s="311"/>
      <c r="BJ48" s="312"/>
      <c r="BK48" s="313"/>
      <c r="BL48" s="307" t="s">
        <v>148</v>
      </c>
      <c r="BM48" s="309" t="s">
        <v>128</v>
      </c>
      <c r="BN48" s="310"/>
      <c r="BO48" s="311"/>
      <c r="BP48" s="312"/>
      <c r="BQ48" s="313"/>
      <c r="BR48" s="307" t="s">
        <v>148</v>
      </c>
      <c r="BS48" s="309" t="s">
        <v>128</v>
      </c>
      <c r="BT48" s="310"/>
      <c r="BU48" s="311"/>
      <c r="BV48" s="312"/>
      <c r="BW48" s="313"/>
      <c r="BX48" s="307" t="s">
        <v>148</v>
      </c>
      <c r="BY48" s="309" t="s">
        <v>128</v>
      </c>
      <c r="BZ48" s="310"/>
      <c r="CA48" s="311"/>
    </row>
    <row r="49" spans="1:79" ht="22.9" customHeight="1" thickBot="1">
      <c r="B49" s="463"/>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P49" s="266"/>
      <c r="AQ49" s="261"/>
      <c r="AR49" s="262"/>
      <c r="AS49" s="263"/>
      <c r="AT49" s="360"/>
      <c r="AU49" s="361"/>
      <c r="AV49" s="361"/>
      <c r="AW49" s="362"/>
      <c r="AX49" s="340"/>
      <c r="AY49" s="341"/>
      <c r="AZ49" s="339"/>
      <c r="BA49" s="351"/>
      <c r="BB49" s="352"/>
      <c r="BC49" s="353"/>
      <c r="BD49" s="340"/>
      <c r="BE49" s="341"/>
      <c r="BF49" s="339"/>
      <c r="BG49" s="351"/>
      <c r="BH49" s="352"/>
      <c r="BI49" s="353"/>
      <c r="BJ49" s="340"/>
      <c r="BK49" s="341"/>
      <c r="BL49" s="339"/>
      <c r="BM49" s="351"/>
      <c r="BN49" s="352"/>
      <c r="BO49" s="353"/>
      <c r="BP49" s="340"/>
      <c r="BQ49" s="341"/>
      <c r="BR49" s="339"/>
      <c r="BS49" s="351"/>
      <c r="BT49" s="352"/>
      <c r="BU49" s="353"/>
      <c r="BV49" s="340"/>
      <c r="BW49" s="341"/>
      <c r="BX49" s="339"/>
      <c r="BY49" s="351"/>
      <c r="BZ49" s="352"/>
      <c r="CA49" s="353"/>
    </row>
    <row r="50" spans="1:79" ht="20.25" customHeight="1">
      <c r="B50" s="463"/>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3"/>
      <c r="AL50" s="463"/>
      <c r="AM50" s="463"/>
      <c r="AN50" s="46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row>
    <row r="51" spans="1:79" ht="28.5" customHeight="1">
      <c r="B51" s="463"/>
      <c r="C51" s="463"/>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3"/>
      <c r="AL51" s="463"/>
      <c r="AM51" s="463"/>
      <c r="AN51" s="463"/>
    </row>
    <row r="52" spans="1:79" ht="20.25" customHeight="1"/>
    <row r="53" spans="1:79" s="133" customFormat="1" ht="18.399999999999999" customHeight="1">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34"/>
      <c r="AO53" s="134"/>
      <c r="AP53" s="122"/>
      <c r="AQ53" s="122"/>
      <c r="AR53" s="122"/>
      <c r="AS53" s="122"/>
      <c r="AT53" s="122"/>
      <c r="AU53" s="135"/>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c r="BY53" s="122"/>
      <c r="BZ53" s="122"/>
      <c r="CA53" s="122"/>
    </row>
    <row r="54" spans="1:79" ht="18.75" customHeight="1">
      <c r="A54" s="133"/>
    </row>
    <row r="55" spans="1:79" ht="14.65" customHeight="1"/>
  </sheetData>
  <sheetProtection selectLockedCells="1"/>
  <mergeCells count="788">
    <mergeCell ref="Z3:AK4"/>
    <mergeCell ref="AL3:AM4"/>
    <mergeCell ref="Z6:AM6"/>
    <mergeCell ref="Z7:AM7"/>
    <mergeCell ref="Z8:AM8"/>
    <mergeCell ref="CE3:CX5"/>
    <mergeCell ref="CE6:CX6"/>
    <mergeCell ref="CE7:CX7"/>
    <mergeCell ref="CE8:CX9"/>
    <mergeCell ref="AP3:BD4"/>
    <mergeCell ref="BE3:BG4"/>
    <mergeCell ref="BH3:BJ4"/>
    <mergeCell ref="BK3:BK4"/>
    <mergeCell ref="BL3:BO3"/>
    <mergeCell ref="BP3:CA3"/>
    <mergeCell ref="BL4:BN8"/>
    <mergeCell ref="BO4:BO8"/>
    <mergeCell ref="AP5:BD8"/>
    <mergeCell ref="BE5:BG6"/>
    <mergeCell ref="BH5:BJ6"/>
    <mergeCell ref="BK5:BK6"/>
    <mergeCell ref="BE7:BG8"/>
    <mergeCell ref="BH7:BJ8"/>
    <mergeCell ref="BK7:BK8"/>
    <mergeCell ref="BP7:BQ7"/>
    <mergeCell ref="BP8:BQ8"/>
    <mergeCell ref="BR7:CA7"/>
    <mergeCell ref="BR8:CA8"/>
    <mergeCell ref="BY38:CA38"/>
    <mergeCell ref="BP44:BQ45"/>
    <mergeCell ref="BR44:BR45"/>
    <mergeCell ref="BS44:BU44"/>
    <mergeCell ref="BV44:BW45"/>
    <mergeCell ref="BX44:BX45"/>
    <mergeCell ref="BY44:CA44"/>
    <mergeCell ref="BP42:BQ43"/>
    <mergeCell ref="BR42:BR43"/>
    <mergeCell ref="BS42:BU42"/>
    <mergeCell ref="BV42:BW43"/>
    <mergeCell ref="BX42:BX43"/>
    <mergeCell ref="BY42:CA42"/>
    <mergeCell ref="BA45:BC45"/>
    <mergeCell ref="BG45:BI45"/>
    <mergeCell ref="BM45:BO45"/>
    <mergeCell ref="BS45:BU45"/>
    <mergeCell ref="BY45:CA45"/>
    <mergeCell ref="AX44:AY45"/>
    <mergeCell ref="AZ44:AZ45"/>
    <mergeCell ref="BA44:BC44"/>
    <mergeCell ref="BD44:BE45"/>
    <mergeCell ref="BF44:BF45"/>
    <mergeCell ref="BG44:BI44"/>
    <mergeCell ref="BJ44:BK45"/>
    <mergeCell ref="BL44:BL45"/>
    <mergeCell ref="BM44:BO44"/>
    <mergeCell ref="BA43:BC43"/>
    <mergeCell ref="BG43:BI43"/>
    <mergeCell ref="BM43:BO43"/>
    <mergeCell ref="BS43:BU43"/>
    <mergeCell ref="BY43:CA43"/>
    <mergeCell ref="AX42:AY43"/>
    <mergeCell ref="AZ42:AZ43"/>
    <mergeCell ref="BA42:BC42"/>
    <mergeCell ref="BD42:BE43"/>
    <mergeCell ref="BF42:BF43"/>
    <mergeCell ref="BG42:BI42"/>
    <mergeCell ref="BJ42:BK43"/>
    <mergeCell ref="BL42:BL43"/>
    <mergeCell ref="BM42:BO42"/>
    <mergeCell ref="BA41:BC41"/>
    <mergeCell ref="BG41:BI41"/>
    <mergeCell ref="BM41:BO41"/>
    <mergeCell ref="BS41:BU41"/>
    <mergeCell ref="BY41:CA41"/>
    <mergeCell ref="AX40:AY41"/>
    <mergeCell ref="AZ40:AZ41"/>
    <mergeCell ref="BA40:BC40"/>
    <mergeCell ref="BD40:BE41"/>
    <mergeCell ref="BF40:BF41"/>
    <mergeCell ref="BG40:BI40"/>
    <mergeCell ref="BJ40:BK41"/>
    <mergeCell ref="BL40:BL41"/>
    <mergeCell ref="BM40:BO40"/>
    <mergeCell ref="BP40:BQ41"/>
    <mergeCell ref="BR40:BR41"/>
    <mergeCell ref="BS40:BU40"/>
    <mergeCell ref="BV40:BW41"/>
    <mergeCell ref="BX40:BX41"/>
    <mergeCell ref="BY40:CA40"/>
    <mergeCell ref="BA39:BC39"/>
    <mergeCell ref="BG39:BI39"/>
    <mergeCell ref="BM39:BO39"/>
    <mergeCell ref="BS39:BU39"/>
    <mergeCell ref="BY39:CA39"/>
    <mergeCell ref="BM36:BO36"/>
    <mergeCell ref="BP36:BQ37"/>
    <mergeCell ref="BR36:BR37"/>
    <mergeCell ref="BS36:BU36"/>
    <mergeCell ref="BV36:BW37"/>
    <mergeCell ref="BX36:BX37"/>
    <mergeCell ref="BY36:CA36"/>
    <mergeCell ref="BA37:BC37"/>
    <mergeCell ref="BG37:BI37"/>
    <mergeCell ref="BM37:BO37"/>
    <mergeCell ref="BS37:BU37"/>
    <mergeCell ref="BY37:CA37"/>
    <mergeCell ref="BL38:BL39"/>
    <mergeCell ref="BM38:BO38"/>
    <mergeCell ref="BP38:BQ39"/>
    <mergeCell ref="BR38:BR39"/>
    <mergeCell ref="BS38:BU38"/>
    <mergeCell ref="BV38:BW39"/>
    <mergeCell ref="BX38:BX39"/>
    <mergeCell ref="BM34:BO34"/>
    <mergeCell ref="BP34:BQ35"/>
    <mergeCell ref="BR34:BR35"/>
    <mergeCell ref="BS34:BU34"/>
    <mergeCell ref="BV34:BW35"/>
    <mergeCell ref="BX34:BX35"/>
    <mergeCell ref="BY34:CA34"/>
    <mergeCell ref="BA35:BC35"/>
    <mergeCell ref="BG35:BI35"/>
    <mergeCell ref="BM35:BO35"/>
    <mergeCell ref="BS35:BU35"/>
    <mergeCell ref="BY35:CA35"/>
    <mergeCell ref="B48:AN51"/>
    <mergeCell ref="AX34:AY35"/>
    <mergeCell ref="AZ34:AZ35"/>
    <mergeCell ref="BA34:BC34"/>
    <mergeCell ref="BD34:BE35"/>
    <mergeCell ref="BF34:BF35"/>
    <mergeCell ref="BG34:BI34"/>
    <mergeCell ref="BJ34:BK35"/>
    <mergeCell ref="BL34:BL35"/>
    <mergeCell ref="AX36:AY37"/>
    <mergeCell ref="AZ36:AZ37"/>
    <mergeCell ref="BA36:BC36"/>
    <mergeCell ref="BD36:BE37"/>
    <mergeCell ref="BF36:BF37"/>
    <mergeCell ref="BG36:BI36"/>
    <mergeCell ref="BJ36:BK37"/>
    <mergeCell ref="BL36:BL37"/>
    <mergeCell ref="AX38:AY39"/>
    <mergeCell ref="AZ38:AZ39"/>
    <mergeCell ref="BA38:BC38"/>
    <mergeCell ref="BD38:BE39"/>
    <mergeCell ref="BF38:BF39"/>
    <mergeCell ref="BG38:BI38"/>
    <mergeCell ref="BJ38:BK39"/>
    <mergeCell ref="C23:E25"/>
    <mergeCell ref="F23:I23"/>
    <mergeCell ref="J23:O23"/>
    <mergeCell ref="P23:U23"/>
    <mergeCell ref="V23:AA23"/>
    <mergeCell ref="AB23:AG23"/>
    <mergeCell ref="AH23:AM23"/>
    <mergeCell ref="F24:I24"/>
    <mergeCell ref="J24:M24"/>
    <mergeCell ref="N24:O24"/>
    <mergeCell ref="P24:S24"/>
    <mergeCell ref="T24:U24"/>
    <mergeCell ref="V24:Y24"/>
    <mergeCell ref="Z24:AA24"/>
    <mergeCell ref="AB24:AE24"/>
    <mergeCell ref="AF24:AG24"/>
    <mergeCell ref="AH24:AK24"/>
    <mergeCell ref="AL24:AM24"/>
    <mergeCell ref="AL21:AM21"/>
    <mergeCell ref="C17:E19"/>
    <mergeCell ref="C20:E22"/>
    <mergeCell ref="F20:I20"/>
    <mergeCell ref="J20:O20"/>
    <mergeCell ref="P20:U20"/>
    <mergeCell ref="V20:AA20"/>
    <mergeCell ref="AB20:AG20"/>
    <mergeCell ref="AH18:AK18"/>
    <mergeCell ref="AL18:AM18"/>
    <mergeCell ref="F18:I18"/>
    <mergeCell ref="J18:M18"/>
    <mergeCell ref="N18:O18"/>
    <mergeCell ref="P18:S18"/>
    <mergeCell ref="AH21:AK21"/>
    <mergeCell ref="F17:I17"/>
    <mergeCell ref="J17:O17"/>
    <mergeCell ref="P17:U17"/>
    <mergeCell ref="V17:AA17"/>
    <mergeCell ref="AF18:AG18"/>
    <mergeCell ref="T18:U18"/>
    <mergeCell ref="V18:Y18"/>
    <mergeCell ref="Z18:AA18"/>
    <mergeCell ref="AB18:AE18"/>
    <mergeCell ref="J10:O11"/>
    <mergeCell ref="P10:U11"/>
    <mergeCell ref="V10:AA11"/>
    <mergeCell ref="AB10:AG11"/>
    <mergeCell ref="AH10:AM11"/>
    <mergeCell ref="B10:I11"/>
    <mergeCell ref="BM30:BO30"/>
    <mergeCell ref="BP30:BQ31"/>
    <mergeCell ref="AT30:AW31"/>
    <mergeCell ref="AX30:AY31"/>
    <mergeCell ref="AZ30:AZ31"/>
    <mergeCell ref="BM28:BO28"/>
    <mergeCell ref="B17:B25"/>
    <mergeCell ref="F19:I19"/>
    <mergeCell ref="F22:I22"/>
    <mergeCell ref="F25:I25"/>
    <mergeCell ref="AH20:AM20"/>
    <mergeCell ref="F21:I21"/>
    <mergeCell ref="J21:M21"/>
    <mergeCell ref="N21:O21"/>
    <mergeCell ref="P21:S21"/>
    <mergeCell ref="T21:U21"/>
    <mergeCell ref="V21:Y21"/>
    <mergeCell ref="Z21:AA21"/>
    <mergeCell ref="BR30:BR31"/>
    <mergeCell ref="BS30:BU30"/>
    <mergeCell ref="BV30:BW31"/>
    <mergeCell ref="BX30:BX31"/>
    <mergeCell ref="BY30:CA30"/>
    <mergeCell ref="BA31:BC31"/>
    <mergeCell ref="BG31:BI31"/>
    <mergeCell ref="BM31:BO31"/>
    <mergeCell ref="BS31:BU31"/>
    <mergeCell ref="BY31:CA31"/>
    <mergeCell ref="BA30:BC30"/>
    <mergeCell ref="BD30:BE31"/>
    <mergeCell ref="BF30:BF31"/>
    <mergeCell ref="BG30:BI30"/>
    <mergeCell ref="BJ30:BK31"/>
    <mergeCell ref="BL30:BL31"/>
    <mergeCell ref="BP28:BQ29"/>
    <mergeCell ref="BR28:BR29"/>
    <mergeCell ref="BS28:BU28"/>
    <mergeCell ref="BV28:BW29"/>
    <mergeCell ref="BX28:BX29"/>
    <mergeCell ref="BY28:CA28"/>
    <mergeCell ref="BA29:BC29"/>
    <mergeCell ref="BG29:BI29"/>
    <mergeCell ref="BM29:BO29"/>
    <mergeCell ref="BS29:BU29"/>
    <mergeCell ref="BY29:CA29"/>
    <mergeCell ref="AT28:AW29"/>
    <mergeCell ref="AX28:AY29"/>
    <mergeCell ref="AZ28:AZ29"/>
    <mergeCell ref="BA28:BC28"/>
    <mergeCell ref="BD28:BE29"/>
    <mergeCell ref="BF28:BF29"/>
    <mergeCell ref="BG28:BI28"/>
    <mergeCell ref="BJ28:BK29"/>
    <mergeCell ref="BL28:BL29"/>
    <mergeCell ref="BM26:BO26"/>
    <mergeCell ref="BP26:BQ27"/>
    <mergeCell ref="BR26:BR27"/>
    <mergeCell ref="BS26:BU26"/>
    <mergeCell ref="BV26:BW27"/>
    <mergeCell ref="BX26:BX27"/>
    <mergeCell ref="BY26:CA26"/>
    <mergeCell ref="BA27:BC27"/>
    <mergeCell ref="BG27:BI27"/>
    <mergeCell ref="BM27:BO27"/>
    <mergeCell ref="BS27:BU27"/>
    <mergeCell ref="BY27:CA27"/>
    <mergeCell ref="AT26:AW27"/>
    <mergeCell ref="AX26:AY27"/>
    <mergeCell ref="AZ26:AZ27"/>
    <mergeCell ref="BA26:BC26"/>
    <mergeCell ref="BD26:BE27"/>
    <mergeCell ref="BF26:BF27"/>
    <mergeCell ref="BG26:BI26"/>
    <mergeCell ref="BJ26:BK27"/>
    <mergeCell ref="BL26:BL27"/>
    <mergeCell ref="BM24:BO24"/>
    <mergeCell ref="BP24:BQ25"/>
    <mergeCell ref="BR24:BR25"/>
    <mergeCell ref="BS24:BU24"/>
    <mergeCell ref="BV24:BW25"/>
    <mergeCell ref="BX24:BX25"/>
    <mergeCell ref="BY24:CA24"/>
    <mergeCell ref="BA25:BC25"/>
    <mergeCell ref="BG25:BI25"/>
    <mergeCell ref="BM25:BO25"/>
    <mergeCell ref="BS25:BU25"/>
    <mergeCell ref="BY25:CA25"/>
    <mergeCell ref="AT24:AW25"/>
    <mergeCell ref="AX24:AY25"/>
    <mergeCell ref="AZ24:AZ25"/>
    <mergeCell ref="BA24:BC24"/>
    <mergeCell ref="BD24:BE25"/>
    <mergeCell ref="BF24:BF25"/>
    <mergeCell ref="BG24:BI24"/>
    <mergeCell ref="BJ24:BK25"/>
    <mergeCell ref="BL24:BL25"/>
    <mergeCell ref="BM22:BO22"/>
    <mergeCell ref="BP22:BQ23"/>
    <mergeCell ref="BR22:BR23"/>
    <mergeCell ref="BS22:BU22"/>
    <mergeCell ref="BV22:BW23"/>
    <mergeCell ref="BX22:BX23"/>
    <mergeCell ref="BY22:CA22"/>
    <mergeCell ref="BA23:BC23"/>
    <mergeCell ref="BG23:BI23"/>
    <mergeCell ref="BM23:BO23"/>
    <mergeCell ref="BS23:BU23"/>
    <mergeCell ref="BY23:CA23"/>
    <mergeCell ref="AT22:AW23"/>
    <mergeCell ref="AX22:AY23"/>
    <mergeCell ref="AZ22:AZ23"/>
    <mergeCell ref="BA22:BC22"/>
    <mergeCell ref="BD22:BE23"/>
    <mergeCell ref="BF22:BF23"/>
    <mergeCell ref="BG22:BI22"/>
    <mergeCell ref="BJ22:BK23"/>
    <mergeCell ref="BL22:BL23"/>
    <mergeCell ref="BM20:BO20"/>
    <mergeCell ref="BP20:BQ21"/>
    <mergeCell ref="BR20:BR21"/>
    <mergeCell ref="BS20:BU20"/>
    <mergeCell ref="BV20:BW21"/>
    <mergeCell ref="BX20:BX21"/>
    <mergeCell ref="BY20:CA20"/>
    <mergeCell ref="BA21:BC21"/>
    <mergeCell ref="BG21:BI21"/>
    <mergeCell ref="BM21:BO21"/>
    <mergeCell ref="BS21:BU21"/>
    <mergeCell ref="BY21:CA21"/>
    <mergeCell ref="AT20:AW21"/>
    <mergeCell ref="AX20:AY21"/>
    <mergeCell ref="AZ20:AZ21"/>
    <mergeCell ref="BA20:BC20"/>
    <mergeCell ref="BD20:BE21"/>
    <mergeCell ref="BF20:BF21"/>
    <mergeCell ref="BG20:BI20"/>
    <mergeCell ref="BJ20:BK21"/>
    <mergeCell ref="BL20:BL21"/>
    <mergeCell ref="BS18:BU18"/>
    <mergeCell ref="BV18:BW19"/>
    <mergeCell ref="BX18:BX19"/>
    <mergeCell ref="BY18:CA18"/>
    <mergeCell ref="BA19:BC19"/>
    <mergeCell ref="BG19:BI19"/>
    <mergeCell ref="BM19:BO19"/>
    <mergeCell ref="BS19:BU19"/>
    <mergeCell ref="BY19:CA19"/>
    <mergeCell ref="BS14:BU14"/>
    <mergeCell ref="BV14:BW15"/>
    <mergeCell ref="BX14:BX15"/>
    <mergeCell ref="BY14:CA14"/>
    <mergeCell ref="BM15:BO15"/>
    <mergeCell ref="BS15:BU15"/>
    <mergeCell ref="BY15:CA15"/>
    <mergeCell ref="BJ16:BK17"/>
    <mergeCell ref="BL16:BL17"/>
    <mergeCell ref="BM16:BO16"/>
    <mergeCell ref="BP16:BQ17"/>
    <mergeCell ref="BR16:BR17"/>
    <mergeCell ref="BS16:BU16"/>
    <mergeCell ref="BV16:BW17"/>
    <mergeCell ref="BX16:BX17"/>
    <mergeCell ref="BY16:CA16"/>
    <mergeCell ref="BM17:BO17"/>
    <mergeCell ref="BS17:BU17"/>
    <mergeCell ref="BY17:CA17"/>
    <mergeCell ref="AT18:AW19"/>
    <mergeCell ref="AX18:AY19"/>
    <mergeCell ref="AZ18:AZ19"/>
    <mergeCell ref="BA18:BC18"/>
    <mergeCell ref="BJ14:BK15"/>
    <mergeCell ref="BL14:BL15"/>
    <mergeCell ref="BM14:BO14"/>
    <mergeCell ref="BP14:BQ15"/>
    <mergeCell ref="BR14:BR15"/>
    <mergeCell ref="BD18:BE19"/>
    <mergeCell ref="BF18:BF19"/>
    <mergeCell ref="BG18:BI18"/>
    <mergeCell ref="BJ18:BK19"/>
    <mergeCell ref="BL18:BL19"/>
    <mergeCell ref="BM18:BO18"/>
    <mergeCell ref="BP18:BQ19"/>
    <mergeCell ref="BR18:BR19"/>
    <mergeCell ref="BF14:BF15"/>
    <mergeCell ref="BG14:BI14"/>
    <mergeCell ref="BA15:BC15"/>
    <mergeCell ref="BG15:BI15"/>
    <mergeCell ref="AT16:AW17"/>
    <mergeCell ref="AX16:AY17"/>
    <mergeCell ref="AZ16:AZ17"/>
    <mergeCell ref="BA16:BC16"/>
    <mergeCell ref="BD16:BE17"/>
    <mergeCell ref="BF16:BF17"/>
    <mergeCell ref="BG16:BI16"/>
    <mergeCell ref="BA17:BC17"/>
    <mergeCell ref="BG17:BI17"/>
    <mergeCell ref="BM12:BO13"/>
    <mergeCell ref="BP12:BQ13"/>
    <mergeCell ref="BR12:BR13"/>
    <mergeCell ref="BS12:BU13"/>
    <mergeCell ref="BV12:BW13"/>
    <mergeCell ref="BX12:BX13"/>
    <mergeCell ref="BY12:CA13"/>
    <mergeCell ref="AP12:AW13"/>
    <mergeCell ref="AX12:AY13"/>
    <mergeCell ref="AZ12:AZ13"/>
    <mergeCell ref="BA12:BC13"/>
    <mergeCell ref="BD12:BE13"/>
    <mergeCell ref="BF12:BF13"/>
    <mergeCell ref="BG12:BI13"/>
    <mergeCell ref="BJ12:BK13"/>
    <mergeCell ref="BL12:BL13"/>
    <mergeCell ref="AS14:AS23"/>
    <mergeCell ref="AT14:AW15"/>
    <mergeCell ref="AX14:AY15"/>
    <mergeCell ref="AZ14:AZ15"/>
    <mergeCell ref="BA14:BC14"/>
    <mergeCell ref="BD14:BE15"/>
    <mergeCell ref="AK46:AM46"/>
    <mergeCell ref="M47:O47"/>
    <mergeCell ref="S47:U47"/>
    <mergeCell ref="Y47:AA47"/>
    <mergeCell ref="AE47:AG47"/>
    <mergeCell ref="AK47:AM47"/>
    <mergeCell ref="S46:U46"/>
    <mergeCell ref="V46:W47"/>
    <mergeCell ref="X46:X47"/>
    <mergeCell ref="Y46:AA46"/>
    <mergeCell ref="AB46:AC47"/>
    <mergeCell ref="AD46:AD47"/>
    <mergeCell ref="AK40:AM40"/>
    <mergeCell ref="M41:O41"/>
    <mergeCell ref="S41:U41"/>
    <mergeCell ref="Y41:AA41"/>
    <mergeCell ref="AE41:AG41"/>
    <mergeCell ref="AK41:AM41"/>
    <mergeCell ref="F46:I47"/>
    <mergeCell ref="J46:K47"/>
    <mergeCell ref="L46:L47"/>
    <mergeCell ref="M46:O46"/>
    <mergeCell ref="P46:Q47"/>
    <mergeCell ref="R46:R47"/>
    <mergeCell ref="AE40:AG40"/>
    <mergeCell ref="AH40:AI41"/>
    <mergeCell ref="AJ40:AJ41"/>
    <mergeCell ref="F40:I41"/>
    <mergeCell ref="J40:K41"/>
    <mergeCell ref="L40:L41"/>
    <mergeCell ref="AE46:AG46"/>
    <mergeCell ref="AH46:AI47"/>
    <mergeCell ref="AJ46:AJ47"/>
    <mergeCell ref="F42:I43"/>
    <mergeCell ref="F44:I45"/>
    <mergeCell ref="J42:K43"/>
    <mergeCell ref="L42:L43"/>
    <mergeCell ref="M42:O42"/>
    <mergeCell ref="P42:Q43"/>
    <mergeCell ref="R42:R43"/>
    <mergeCell ref="S42:U42"/>
    <mergeCell ref="V42:W43"/>
    <mergeCell ref="S40:U40"/>
    <mergeCell ref="V40:W41"/>
    <mergeCell ref="X40:X41"/>
    <mergeCell ref="Y40:AA40"/>
    <mergeCell ref="AB40:AC41"/>
    <mergeCell ref="AD40:AD41"/>
    <mergeCell ref="M40:O40"/>
    <mergeCell ref="P40:Q41"/>
    <mergeCell ref="R40:R41"/>
    <mergeCell ref="AK38:AM38"/>
    <mergeCell ref="M39:O39"/>
    <mergeCell ref="S39:U39"/>
    <mergeCell ref="Y39:AA39"/>
    <mergeCell ref="AE39:AG39"/>
    <mergeCell ref="AK39:AM39"/>
    <mergeCell ref="S38:U38"/>
    <mergeCell ref="V38:W39"/>
    <mergeCell ref="X38:X39"/>
    <mergeCell ref="Y38:AA38"/>
    <mergeCell ref="AB38:AC39"/>
    <mergeCell ref="AD38:AD39"/>
    <mergeCell ref="F38:I39"/>
    <mergeCell ref="J38:K39"/>
    <mergeCell ref="L38:L39"/>
    <mergeCell ref="M38:O38"/>
    <mergeCell ref="P38:Q39"/>
    <mergeCell ref="R38:R39"/>
    <mergeCell ref="AE36:AG36"/>
    <mergeCell ref="AH36:AI37"/>
    <mergeCell ref="AJ36:AJ37"/>
    <mergeCell ref="F36:I37"/>
    <mergeCell ref="J36:K37"/>
    <mergeCell ref="L36:L37"/>
    <mergeCell ref="AE38:AG38"/>
    <mergeCell ref="AH38:AI39"/>
    <mergeCell ref="AJ38:AJ39"/>
    <mergeCell ref="AK36:AM36"/>
    <mergeCell ref="M37:O37"/>
    <mergeCell ref="S37:U37"/>
    <mergeCell ref="Y37:AA37"/>
    <mergeCell ref="AE37:AG37"/>
    <mergeCell ref="AK37:AM37"/>
    <mergeCell ref="S36:U36"/>
    <mergeCell ref="V36:W37"/>
    <mergeCell ref="X36:X37"/>
    <mergeCell ref="Y36:AA36"/>
    <mergeCell ref="AB36:AC37"/>
    <mergeCell ref="AD36:AD37"/>
    <mergeCell ref="M36:O36"/>
    <mergeCell ref="P36:Q37"/>
    <mergeCell ref="R36:R37"/>
    <mergeCell ref="P34:Q35"/>
    <mergeCell ref="R34:R35"/>
    <mergeCell ref="AE34:AG34"/>
    <mergeCell ref="AH30:AI31"/>
    <mergeCell ref="AJ30:AJ31"/>
    <mergeCell ref="AK30:AM30"/>
    <mergeCell ref="M31:O31"/>
    <mergeCell ref="S31:U31"/>
    <mergeCell ref="Y31:AA31"/>
    <mergeCell ref="AH34:AI35"/>
    <mergeCell ref="AJ34:AJ35"/>
    <mergeCell ref="AK34:AM34"/>
    <mergeCell ref="S35:U35"/>
    <mergeCell ref="Y35:AA35"/>
    <mergeCell ref="AE35:AG35"/>
    <mergeCell ref="AK35:AM35"/>
    <mergeCell ref="S34:U34"/>
    <mergeCell ref="V34:W35"/>
    <mergeCell ref="X34:X35"/>
    <mergeCell ref="Y34:AA34"/>
    <mergeCell ref="AB34:AC35"/>
    <mergeCell ref="AD34:AD35"/>
    <mergeCell ref="AB30:AC31"/>
    <mergeCell ref="AD30:AD31"/>
    <mergeCell ref="AE30:AG30"/>
    <mergeCell ref="AB21:AE21"/>
    <mergeCell ref="AF21:AG21"/>
    <mergeCell ref="Y29:AA29"/>
    <mergeCell ref="AE29:AG29"/>
    <mergeCell ref="S30:U30"/>
    <mergeCell ref="V30:W31"/>
    <mergeCell ref="X30:X31"/>
    <mergeCell ref="Y30:AA30"/>
    <mergeCell ref="Y28:AA28"/>
    <mergeCell ref="AB28:AC29"/>
    <mergeCell ref="AD28:AD29"/>
    <mergeCell ref="AE28:AG28"/>
    <mergeCell ref="F26:I27"/>
    <mergeCell ref="J26:K27"/>
    <mergeCell ref="L26:L27"/>
    <mergeCell ref="M26:O26"/>
    <mergeCell ref="P26:Q27"/>
    <mergeCell ref="AJ26:AJ27"/>
    <mergeCell ref="AK26:AM26"/>
    <mergeCell ref="M27:O27"/>
    <mergeCell ref="S27:U27"/>
    <mergeCell ref="Y27:AA27"/>
    <mergeCell ref="AE27:AG27"/>
    <mergeCell ref="AK27:AM27"/>
    <mergeCell ref="R26:R27"/>
    <mergeCell ref="S26:U26"/>
    <mergeCell ref="V26:W27"/>
    <mergeCell ref="X26:X27"/>
    <mergeCell ref="Y26:AA26"/>
    <mergeCell ref="AH26:AI27"/>
    <mergeCell ref="AD26:AD27"/>
    <mergeCell ref="AE26:AG26"/>
    <mergeCell ref="AB26:AC27"/>
    <mergeCell ref="AF16:AG16"/>
    <mergeCell ref="AH16:AK16"/>
    <mergeCell ref="AL16:AM16"/>
    <mergeCell ref="Z15:AA15"/>
    <mergeCell ref="AB15:AE15"/>
    <mergeCell ref="AF15:AG15"/>
    <mergeCell ref="AH15:AK15"/>
    <mergeCell ref="AL15:AM15"/>
    <mergeCell ref="AB17:AG17"/>
    <mergeCell ref="AH17:AM17"/>
    <mergeCell ref="AF14:AG14"/>
    <mergeCell ref="AH14:AK14"/>
    <mergeCell ref="AL14:AM14"/>
    <mergeCell ref="C15:I15"/>
    <mergeCell ref="J15:M15"/>
    <mergeCell ref="N15:O15"/>
    <mergeCell ref="P15:S15"/>
    <mergeCell ref="T15:U15"/>
    <mergeCell ref="V15:Y15"/>
    <mergeCell ref="C16:I16"/>
    <mergeCell ref="J16:M16"/>
    <mergeCell ref="N16:O16"/>
    <mergeCell ref="P16:S16"/>
    <mergeCell ref="T16:U16"/>
    <mergeCell ref="AB14:AE14"/>
    <mergeCell ref="V16:Y16"/>
    <mergeCell ref="Z16:AA16"/>
    <mergeCell ref="AB16:AE16"/>
    <mergeCell ref="AJ12:AJ13"/>
    <mergeCell ref="AK12:AM13"/>
    <mergeCell ref="B14:B16"/>
    <mergeCell ref="C14:I14"/>
    <mergeCell ref="J14:M14"/>
    <mergeCell ref="N14:O14"/>
    <mergeCell ref="P14:S14"/>
    <mergeCell ref="T14:U14"/>
    <mergeCell ref="V14:Y14"/>
    <mergeCell ref="Z14:AA14"/>
    <mergeCell ref="X12:X13"/>
    <mergeCell ref="Y12:AA13"/>
    <mergeCell ref="AB12:AC13"/>
    <mergeCell ref="AD12:AD13"/>
    <mergeCell ref="AE12:AG13"/>
    <mergeCell ref="AH12:AI13"/>
    <mergeCell ref="B12:I13"/>
    <mergeCell ref="J12:K13"/>
    <mergeCell ref="L12:L13"/>
    <mergeCell ref="M12:O13"/>
    <mergeCell ref="P12:Q13"/>
    <mergeCell ref="R12:R13"/>
    <mergeCell ref="S12:U13"/>
    <mergeCell ref="V12:W13"/>
    <mergeCell ref="AP10:AW11"/>
    <mergeCell ref="AX10:BC11"/>
    <mergeCell ref="BD10:BI11"/>
    <mergeCell ref="BJ10:BO11"/>
    <mergeCell ref="BP10:BU11"/>
    <mergeCell ref="BV10:CA11"/>
    <mergeCell ref="AT32:AW33"/>
    <mergeCell ref="AT34:AW35"/>
    <mergeCell ref="AT36:AW37"/>
    <mergeCell ref="BD32:BE33"/>
    <mergeCell ref="BF32:BF33"/>
    <mergeCell ref="BG32:BI32"/>
    <mergeCell ref="BJ32:BK33"/>
    <mergeCell ref="BL32:BL33"/>
    <mergeCell ref="BM32:BO32"/>
    <mergeCell ref="BP32:BQ33"/>
    <mergeCell ref="BR32:BR33"/>
    <mergeCell ref="BS32:BU32"/>
    <mergeCell ref="BV32:BW33"/>
    <mergeCell ref="BX32:BX33"/>
    <mergeCell ref="BY32:CA32"/>
    <mergeCell ref="BG33:BI33"/>
    <mergeCell ref="BM33:BO33"/>
    <mergeCell ref="BS33:BU33"/>
    <mergeCell ref="BY33:CA33"/>
    <mergeCell ref="AX46:AY47"/>
    <mergeCell ref="AZ46:AZ47"/>
    <mergeCell ref="BA46:BC46"/>
    <mergeCell ref="BD46:BE47"/>
    <mergeCell ref="BF46:BF47"/>
    <mergeCell ref="BG46:BI46"/>
    <mergeCell ref="BJ46:BK47"/>
    <mergeCell ref="BL46:BL47"/>
    <mergeCell ref="BM46:BO46"/>
    <mergeCell ref="BP46:BQ47"/>
    <mergeCell ref="BR46:BR47"/>
    <mergeCell ref="BS46:BU46"/>
    <mergeCell ref="BV46:BW47"/>
    <mergeCell ref="BX46:BX47"/>
    <mergeCell ref="BY46:CA46"/>
    <mergeCell ref="BA47:BC47"/>
    <mergeCell ref="BG47:BI47"/>
    <mergeCell ref="BM47:BO47"/>
    <mergeCell ref="BS47:BU47"/>
    <mergeCell ref="BY47:CA47"/>
    <mergeCell ref="AX32:AY33"/>
    <mergeCell ref="AZ32:AZ33"/>
    <mergeCell ref="BA32:BC32"/>
    <mergeCell ref="BV48:BW49"/>
    <mergeCell ref="BX48:BX49"/>
    <mergeCell ref="BY48:CA48"/>
    <mergeCell ref="BA49:BC49"/>
    <mergeCell ref="BG49:BI49"/>
    <mergeCell ref="BM49:BO49"/>
    <mergeCell ref="BS49:BU49"/>
    <mergeCell ref="BY49:CA49"/>
    <mergeCell ref="AT48:AW49"/>
    <mergeCell ref="AX48:AY49"/>
    <mergeCell ref="AZ48:AZ49"/>
    <mergeCell ref="BA48:BC48"/>
    <mergeCell ref="BD48:BE49"/>
    <mergeCell ref="BF48:BF49"/>
    <mergeCell ref="BG48:BI48"/>
    <mergeCell ref="BJ48:BK49"/>
    <mergeCell ref="F30:I31"/>
    <mergeCell ref="BL48:BL49"/>
    <mergeCell ref="BM48:BO48"/>
    <mergeCell ref="BP48:BQ49"/>
    <mergeCell ref="BR48:BR49"/>
    <mergeCell ref="BS48:BU48"/>
    <mergeCell ref="AT38:AW39"/>
    <mergeCell ref="AT40:AW41"/>
    <mergeCell ref="AT42:AW43"/>
    <mergeCell ref="AT44:AW45"/>
    <mergeCell ref="AT46:AW47"/>
    <mergeCell ref="BA33:BC33"/>
    <mergeCell ref="F34:I35"/>
    <mergeCell ref="J34:K35"/>
    <mergeCell ref="L34:L35"/>
    <mergeCell ref="M34:O34"/>
    <mergeCell ref="M33:O33"/>
    <mergeCell ref="S33:U33"/>
    <mergeCell ref="J30:K31"/>
    <mergeCell ref="L30:L31"/>
    <mergeCell ref="M30:O30"/>
    <mergeCell ref="P30:Q31"/>
    <mergeCell ref="R30:R31"/>
    <mergeCell ref="M35:O35"/>
    <mergeCell ref="AH28:AI29"/>
    <mergeCell ref="AJ28:AJ29"/>
    <mergeCell ref="AK28:AM28"/>
    <mergeCell ref="M29:O29"/>
    <mergeCell ref="S29:U29"/>
    <mergeCell ref="AK29:AM29"/>
    <mergeCell ref="F28:I29"/>
    <mergeCell ref="J28:K29"/>
    <mergeCell ref="L28:L29"/>
    <mergeCell ref="M28:O28"/>
    <mergeCell ref="P28:Q29"/>
    <mergeCell ref="R28:R29"/>
    <mergeCell ref="S28:U28"/>
    <mergeCell ref="V28:W29"/>
    <mergeCell ref="X28:X29"/>
    <mergeCell ref="AK43:AM43"/>
    <mergeCell ref="AE31:AG31"/>
    <mergeCell ref="AK31:AM31"/>
    <mergeCell ref="F32:I33"/>
    <mergeCell ref="J32:K33"/>
    <mergeCell ref="L32:L33"/>
    <mergeCell ref="M32:O32"/>
    <mergeCell ref="P32:Q33"/>
    <mergeCell ref="R32:R33"/>
    <mergeCell ref="S32:U32"/>
    <mergeCell ref="V32:W33"/>
    <mergeCell ref="X32:X33"/>
    <mergeCell ref="Y32:AA32"/>
    <mergeCell ref="AB32:AC33"/>
    <mergeCell ref="AD32:AD33"/>
    <mergeCell ref="AE32:AG32"/>
    <mergeCell ref="AH32:AI33"/>
    <mergeCell ref="AJ32:AJ33"/>
    <mergeCell ref="AK32:AM32"/>
    <mergeCell ref="Y33:AA33"/>
    <mergeCell ref="AE33:AG33"/>
    <mergeCell ref="AK33:AM33"/>
    <mergeCell ref="AK42:AM42"/>
    <mergeCell ref="M43:O43"/>
    <mergeCell ref="X42:X43"/>
    <mergeCell ref="Y42:AA42"/>
    <mergeCell ref="AB42:AC43"/>
    <mergeCell ref="AD42:AD43"/>
    <mergeCell ref="AE42:AG42"/>
    <mergeCell ref="AH42:AI43"/>
    <mergeCell ref="AJ42:AJ43"/>
    <mergeCell ref="S43:U43"/>
    <mergeCell ref="Y43:AA43"/>
    <mergeCell ref="AE43:AG43"/>
    <mergeCell ref="J44:K45"/>
    <mergeCell ref="L44:L45"/>
    <mergeCell ref="M44:O44"/>
    <mergeCell ref="P44:Q45"/>
    <mergeCell ref="R44:R45"/>
    <mergeCell ref="S44:U44"/>
    <mergeCell ref="V44:W45"/>
    <mergeCell ref="X44:X45"/>
    <mergeCell ref="Y44:AA44"/>
    <mergeCell ref="AQ46:AS49"/>
    <mergeCell ref="AP14:AP49"/>
    <mergeCell ref="P1:AM1"/>
    <mergeCell ref="B1:O3"/>
    <mergeCell ref="AP1:CA1"/>
    <mergeCell ref="BP4:CA6"/>
    <mergeCell ref="Z5:AM5"/>
    <mergeCell ref="B4:Y8"/>
    <mergeCell ref="B26:B47"/>
    <mergeCell ref="C26:E47"/>
    <mergeCell ref="AQ14:AR45"/>
    <mergeCell ref="AS24:AS33"/>
    <mergeCell ref="AS34:AS45"/>
    <mergeCell ref="AB44:AC45"/>
    <mergeCell ref="AD44:AD45"/>
    <mergeCell ref="AE44:AG44"/>
    <mergeCell ref="AH44:AI45"/>
    <mergeCell ref="AJ44:AJ45"/>
    <mergeCell ref="AK44:AM44"/>
    <mergeCell ref="M45:O45"/>
    <mergeCell ref="S45:U45"/>
    <mergeCell ref="Y45:AA45"/>
    <mergeCell ref="AE45:AG45"/>
    <mergeCell ref="AK45:AM45"/>
  </mergeCells>
  <phoneticPr fontId="1"/>
  <dataValidations count="9">
    <dataValidation imeMode="off" allowBlank="1" showInputMessage="1" showErrorMessage="1" sqref="BL4:BN8 V38 AB38 J38 P38 J34 J36 AH38 P34 P36 J46 V34 V36 P46 AB34 AB36 V46 AH34 AH36 AB46 J40 AH46 P40 V40 AB40 AH40 J14:J16 P14:P16 V14:V16 AB14:AB16 AH14:AH16 BD12:BE13 BP12:BQ13 AX12:AY13 BV12:BW13 BJ12:BK13 BD30 BJ30 BP30 AX14 AX16 AX18 AX20 AX22 AX24 AX26 AX28 AX30 BV30 BD14 BD16 BD18 BD20 BD22 BD24 BD26 BD28 BJ14 BJ16 BJ18 BJ20 BJ22 BJ24 BJ26 BJ28 BP14 BP16 BP18 BP20 BP22 BP24 BP26 BP28 BV14 BV16 BV18 BV20 BV22 BV24 BV26 BV28 J12:K13 P12:Q13 AB12:AC13 V12:W13 AH12:AI13 J18:J19 P24:P26 P18:P19 V18:V19 AB18:AB19 AB21:AB22 AH18:AH19 J21:J22 P21:P22 V21:V22 V24:V26 AB24:AB26 AH21:AH22 J24:J26 AH24:AH26 AX32 BD32 BJ32 BP32 BV32 BV46 AX46 BD46 BJ46 BP46 BV48 AX48 BD48 BJ48 BP48 P28 V28 AB28 J28 AH28 P30 V30 AB30 J30 AH30 P32 V32 AB32 J32 AH32 J42 J44 P42 P44 V42 V44 AB42 AB44 AH42 AH44 AX34 AX36 AX38 AX40 AX42 BD34 BD36 BD38 BD40 BD42 BJ34 BJ36 BJ38 BJ40 BJ42 BP34 BP36 BP38 BP40 BP42 BV34 BV36 BV38 BV40 BV42 AX44 BD44 BJ44 BP44 BV44" xr:uid="{A440C62B-0232-4D83-8FE4-AD382A49DA93}"/>
    <dataValidation type="list" allowBlank="1" showInputMessage="1" showErrorMessage="1" sqref="BS47 BA47 BG47 BM47 BY47" xr:uid="{50F0EF8A-1780-4577-BBA5-916D6FC9D538}">
      <formula1>"8:00,13:00,16:00"</formula1>
    </dataValidation>
    <dataValidation type="list" allowBlank="1" showInputMessage="1" showErrorMessage="1" sqref="M35:O35 S35:U35 Y35:AA35 AE35:AG35 AK35:AM35 M37:O37 S37:U37 Y37:AA37 AE37:AG37 AK37:AM37 M39:O39 S39:U39 Y39:AA39 AE39:AG39 AK39:AM39 AE43:AG43 M43:O43 Y43:AA43 AK43:AM43 S43:U43 S27:U27 Y27:AA27 AE27:AG27 AK27:AM27 M27:O27 Y29:AA29 AE29:AG29 AK29:AM29 M29:O29 S29:U29 AE31:AG31 AK31:AM31 M31:O31 S31:U31 Y31:AA31 AE33:AG33 AK33:AM33 M33:O33 S33:U33 Y33:AA33 AE41:AG41 Y41:AA41 S41:U41 M41:O41 AK41:AM41" xr:uid="{83993625-14BF-47C7-8DD4-60293740C259}">
      <formula1>"9:00,9:30,10:00,10:30,11:00,11:30,12:00,12:30,13:00,13:30,14:00,14:30,15:00,15:30,16:00,16:30,17:00,17:30,18:00,18:30,19:00,19:30,20:00,20:30,21:00"</formula1>
    </dataValidation>
    <dataValidation type="list" allowBlank="1" showInputMessage="1" showErrorMessage="1" sqref="BA15:BC15 BA17:BC17 BA19:BC19 BA21:BC21 BA23:BC23 BA25:BC25 BA27:BC27 BA29:BC29 BS31:BU31 BG15:BI15 BG17:BI17 BG19:BI19 BG21:BI21 BG23:BI23 BG25:BI25 BG27:BI27 BG29:BI29 BM31:BO31 BM15:BO15 BM17:BO17 BM19:BO19 BM21:BO21 BM23:BO23 BM25:BO25 BM27:BO27 BM29:BO29 BG31:BI31 BS15:BU15 BS17:BU17 BS19:BU19 BS21:BU21 BS23:BU23 BS25:BU25 BS27:BU27 BS29:BU29 BA31:BC31 BY15:CA15 BY17:CA17 BY19:CA19 BY21:CA21 BY23:CA23 BY25:CA25 BY27:CA27 BY29:CA29 BS43:BU43 BM43:BO43 BG43:BI43 BA43:BC43 BY31:CA31 BG33:BI33 BM33:BO33 BS33:BU33 BY33:CA33 BA33:BC33 BA41:BC41 BG35:BI35 BG37:BI37 BG39:BI39 BG41:BI41 BM35:BO35 BM37:BO37 BM39:BO39 BM41:BO41 BS35:BU35 BS37:BU37 BS39:BU39 BS41:BU41 BY35:CA35 BY37:CA37 BY39:CA39 BY41:CA41 BA35:BC35 BA37:BC37 BA39:BC39 BY43:CA43 BS45:BU45 BM45:BO45 BG45:BI45 BA45:BC45 BY45:CA45 BY49:CA49 BS49:BU49 BM49:BO49 BG49:BI49 BA49:BC49" xr:uid="{FBD72284-7703-49A3-BC24-70E54869A8D0}">
      <formula1>"7:00,7:30,8:00,8:30,9:00,9:30,10:00,10:30,11:00,11:30,12:00,12:30,13:00,13:30,14:00,14:30,15:00,15:30,16:00,16:30,17:00,17:30,18:00,18:30,19:00,19:30,20:00,20:30,21:00"</formula1>
    </dataValidation>
    <dataValidation type="list" allowBlank="1" showInputMessage="1" showErrorMessage="1" sqref="J20:AM20" xr:uid="{D4F82004-8D1D-42AC-8C96-69E25574F954}">
      <formula1>"9:30"</formula1>
    </dataValidation>
    <dataValidation type="list" allowBlank="1" showInputMessage="1" showErrorMessage="1" sqref="J23:AM23" xr:uid="{C6DE8973-D2B8-4DA4-81A1-D674AAC99067}">
      <formula1>"9:30,9:45,10:00,10:15,10:30,13:30,13:45,14:00,14:15,14:30,14:45,15:00,15:15,15:30"</formula1>
    </dataValidation>
    <dataValidation type="list" allowBlank="1" showInputMessage="1" showErrorMessage="1" sqref="J17:AM17" xr:uid="{77BADE2D-017B-467C-8E94-8522FA23D90E}">
      <formula1>"9:30,9:45,10:00,10:15,10:30,10:45,11:00,11:15,11:30,13:30,13:45,14:00,14:15,14:30,14:45,15:00,15:15,15:30"</formula1>
    </dataValidation>
    <dataValidation type="list" imeMode="off" allowBlank="1" showInputMessage="1" showErrorMessage="1" sqref="J10:AM11" xr:uid="{9235DA48-B044-4C13-9335-3C3DE22175DE}">
      <formula1>"初日,最終日,中日①,中日②,中日③"</formula1>
    </dataValidation>
    <dataValidation type="list" allowBlank="1" showInputMessage="1" showErrorMessage="1" sqref="S45:U45 M47:O47 S47:U47 Y47:AA47 AE47:AG47 AK47:AM47 AK45:AM45 AE45:AG45 Y45:AA45" xr:uid="{68ADC9A5-FE95-49C1-93A1-F1AECC59BCFF}">
      <formula1>$A$71:$A$77</formula1>
    </dataValidation>
  </dataValidations>
  <hyperlinks>
    <hyperlink ref="Z7" r:id="rId1" xr:uid="{223F81E6-3263-4C87-A12D-5795F132AD67}"/>
  </hyperlinks>
  <printOptions horizontalCentered="1" verticalCentered="1"/>
  <pageMargins left="0.39370078740157483" right="0" top="0.39370078740157483" bottom="0" header="0" footer="0"/>
  <pageSetup paperSize="9" scale="54" orientation="landscape" r:id="rId2"/>
  <ignoredErrors>
    <ignoredError sqref="AP5"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2060" r:id="rId5" name="Check Box 12">
              <controlPr defaultSize="0" autoFill="0" autoLine="0" autoPict="0">
                <anchor moveWithCells="1">
                  <from>
                    <xdr:col>37</xdr:col>
                    <xdr:colOff>142875</xdr:colOff>
                    <xdr:row>2</xdr:row>
                    <xdr:rowOff>28575</xdr:rowOff>
                  </from>
                  <to>
                    <xdr:col>38</xdr:col>
                    <xdr:colOff>200025</xdr:colOff>
                    <xdr:row>3</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70268D4-0AB0-4CBB-80BF-1A1D9AFF74FB}">
          <x14:formula1>
            <xm:f>まとめ!$A$22:$A$28</xm:f>
          </x14:formula1>
          <xm:sqref>M45:O45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41FE8-6F4F-41ED-BAE5-893A0E8188CA}">
  <dimension ref="A1:BW30"/>
  <sheetViews>
    <sheetView showGridLines="0" showZeros="0" zoomScale="70" zoomScaleNormal="70" workbookViewId="0">
      <selection activeCell="C3" sqref="C3"/>
    </sheetView>
  </sheetViews>
  <sheetFormatPr defaultColWidth="9" defaultRowHeight="13.5"/>
  <cols>
    <col min="1" max="1" width="9" style="26"/>
    <col min="2" max="2" width="19.5" style="26" customWidth="1"/>
    <col min="3" max="3" width="7.875" style="26" customWidth="1"/>
    <col min="4" max="4" width="4.625" style="26" customWidth="1"/>
    <col min="5" max="5" width="3.875" style="26" customWidth="1"/>
    <col min="6" max="6" width="9" style="26"/>
    <col min="7" max="7" width="3.25" style="12" customWidth="1"/>
    <col min="8" max="8" width="4.375" style="26" customWidth="1"/>
    <col min="9" max="9" width="3.625" style="26" customWidth="1"/>
    <col min="10" max="10" width="3.25" style="12" customWidth="1"/>
    <col min="11" max="11" width="4.375" style="26" customWidth="1"/>
    <col min="12" max="12" width="3.625" style="26" customWidth="1"/>
    <col min="13" max="13" width="3.25" style="12" customWidth="1"/>
    <col min="14" max="14" width="4.375" style="26" customWidth="1"/>
    <col min="15" max="15" width="3.625" style="26" customWidth="1"/>
    <col min="16" max="16" width="9" style="26"/>
    <col min="17" max="17" width="19.5" style="26" customWidth="1"/>
    <col min="18" max="18" width="7.875" style="26" customWidth="1"/>
    <col min="19" max="19" width="4.375" style="26" customWidth="1"/>
    <col min="20" max="20" width="3.375" style="26" customWidth="1"/>
    <col min="21" max="21" width="6.625" style="26" customWidth="1"/>
    <col min="22" max="22" width="4.375" style="26" customWidth="1"/>
    <col min="23" max="30" width="3.875" style="26" customWidth="1"/>
    <col min="31" max="31" width="8.625" style="26" customWidth="1"/>
    <col min="32" max="32" width="19.5" style="26" customWidth="1"/>
    <col min="33" max="33" width="7.875" style="26" customWidth="1"/>
    <col min="34" max="35" width="3.875" style="26" customWidth="1"/>
    <col min="36" max="36" width="8" style="26" customWidth="1"/>
    <col min="37" max="45" width="3.875" style="26" customWidth="1"/>
    <col min="46" max="46" width="8.625" style="26" customWidth="1"/>
    <col min="47" max="47" width="19.5" style="26" customWidth="1"/>
    <col min="48" max="48" width="7.875" style="26" customWidth="1"/>
    <col min="49" max="50" width="3.875" style="26" customWidth="1"/>
    <col min="51" max="51" width="8" style="26" customWidth="1"/>
    <col min="52" max="60" width="3.875" style="26" customWidth="1"/>
    <col min="61" max="61" width="8.625" style="26" customWidth="1"/>
    <col min="62" max="62" width="19.5" style="26" customWidth="1"/>
    <col min="63" max="63" width="7.875" style="26" customWidth="1"/>
    <col min="64" max="65" width="3.875" style="26" customWidth="1"/>
    <col min="66" max="66" width="8" style="26" customWidth="1"/>
    <col min="67" max="75" width="3.875" style="26" customWidth="1"/>
    <col min="76" max="16384" width="9" style="26"/>
  </cols>
  <sheetData>
    <row r="1" spans="1:75" s="25" customFormat="1" ht="31.5" customHeight="1" thickBot="1">
      <c r="A1" s="554" t="s">
        <v>87</v>
      </c>
      <c r="B1" s="555"/>
      <c r="C1" s="555"/>
      <c r="D1" s="555"/>
      <c r="E1" s="555"/>
      <c r="F1" s="555"/>
      <c r="G1" s="555"/>
      <c r="H1" s="555"/>
      <c r="I1" s="555"/>
      <c r="J1" s="555"/>
      <c r="K1" s="555"/>
      <c r="L1" s="555"/>
      <c r="M1" s="555"/>
      <c r="N1" s="555"/>
      <c r="O1" s="556"/>
      <c r="P1" s="554" t="s">
        <v>88</v>
      </c>
      <c r="Q1" s="555"/>
      <c r="R1" s="555"/>
      <c r="S1" s="555"/>
      <c r="T1" s="555"/>
      <c r="U1" s="555"/>
      <c r="V1" s="555"/>
      <c r="W1" s="555"/>
      <c r="X1" s="555"/>
      <c r="Y1" s="555"/>
      <c r="Z1" s="555"/>
      <c r="AA1" s="555"/>
      <c r="AB1" s="555"/>
      <c r="AC1" s="555"/>
      <c r="AD1" s="555"/>
      <c r="AE1" s="554" t="s">
        <v>89</v>
      </c>
      <c r="AF1" s="555"/>
      <c r="AG1" s="555"/>
      <c r="AH1" s="555"/>
      <c r="AI1" s="555"/>
      <c r="AJ1" s="555"/>
      <c r="AK1" s="555"/>
      <c r="AL1" s="555"/>
      <c r="AM1" s="555"/>
      <c r="AN1" s="555"/>
      <c r="AO1" s="555"/>
      <c r="AP1" s="555"/>
      <c r="AQ1" s="555"/>
      <c r="AR1" s="555"/>
      <c r="AS1" s="556"/>
      <c r="AT1" s="554" t="s">
        <v>150</v>
      </c>
      <c r="AU1" s="555"/>
      <c r="AV1" s="555"/>
      <c r="AW1" s="555"/>
      <c r="AX1" s="555"/>
      <c r="AY1" s="555"/>
      <c r="AZ1" s="555"/>
      <c r="BA1" s="555"/>
      <c r="BB1" s="555"/>
      <c r="BC1" s="555"/>
      <c r="BD1" s="555"/>
      <c r="BE1" s="555"/>
      <c r="BF1" s="555"/>
      <c r="BG1" s="555"/>
      <c r="BH1" s="556"/>
      <c r="BI1" s="554" t="s">
        <v>158</v>
      </c>
      <c r="BJ1" s="555"/>
      <c r="BK1" s="555"/>
      <c r="BL1" s="555"/>
      <c r="BM1" s="555"/>
      <c r="BN1" s="555"/>
      <c r="BO1" s="555"/>
      <c r="BP1" s="555"/>
      <c r="BQ1" s="555"/>
      <c r="BR1" s="555"/>
      <c r="BS1" s="555"/>
      <c r="BT1" s="555"/>
      <c r="BU1" s="555"/>
      <c r="BV1" s="555"/>
      <c r="BW1" s="556"/>
    </row>
    <row r="2" spans="1:75" ht="24.75" customHeight="1">
      <c r="A2" s="557" t="s">
        <v>19</v>
      </c>
      <c r="B2" s="558"/>
      <c r="C2" s="138" t="s">
        <v>106</v>
      </c>
      <c r="D2" s="558" t="s">
        <v>20</v>
      </c>
      <c r="E2" s="558"/>
      <c r="F2" s="559" t="s">
        <v>21</v>
      </c>
      <c r="G2" s="560"/>
      <c r="H2" s="560"/>
      <c r="I2" s="560"/>
      <c r="J2" s="560"/>
      <c r="K2" s="560"/>
      <c r="L2" s="560"/>
      <c r="M2" s="560"/>
      <c r="N2" s="560"/>
      <c r="O2" s="561"/>
      <c r="P2" s="557" t="s">
        <v>19</v>
      </c>
      <c r="Q2" s="558"/>
      <c r="R2" s="138" t="s">
        <v>106</v>
      </c>
      <c r="S2" s="558" t="s">
        <v>20</v>
      </c>
      <c r="T2" s="558"/>
      <c r="U2" s="559" t="s">
        <v>21</v>
      </c>
      <c r="V2" s="560"/>
      <c r="W2" s="560"/>
      <c r="X2" s="560"/>
      <c r="Y2" s="560"/>
      <c r="Z2" s="560"/>
      <c r="AA2" s="560"/>
      <c r="AB2" s="560"/>
      <c r="AC2" s="560"/>
      <c r="AD2" s="560"/>
      <c r="AE2" s="557" t="s">
        <v>19</v>
      </c>
      <c r="AF2" s="558"/>
      <c r="AG2" s="138" t="s">
        <v>106</v>
      </c>
      <c r="AH2" s="558" t="s">
        <v>20</v>
      </c>
      <c r="AI2" s="558"/>
      <c r="AJ2" s="559" t="s">
        <v>21</v>
      </c>
      <c r="AK2" s="560"/>
      <c r="AL2" s="560"/>
      <c r="AM2" s="560"/>
      <c r="AN2" s="560"/>
      <c r="AO2" s="560"/>
      <c r="AP2" s="560"/>
      <c r="AQ2" s="560"/>
      <c r="AR2" s="560"/>
      <c r="AS2" s="561"/>
      <c r="AT2" s="557" t="s">
        <v>19</v>
      </c>
      <c r="AU2" s="558"/>
      <c r="AV2" s="138" t="s">
        <v>106</v>
      </c>
      <c r="AW2" s="558" t="s">
        <v>20</v>
      </c>
      <c r="AX2" s="558"/>
      <c r="AY2" s="559" t="s">
        <v>21</v>
      </c>
      <c r="AZ2" s="560"/>
      <c r="BA2" s="560"/>
      <c r="BB2" s="560"/>
      <c r="BC2" s="560"/>
      <c r="BD2" s="560"/>
      <c r="BE2" s="560"/>
      <c r="BF2" s="560"/>
      <c r="BG2" s="560"/>
      <c r="BH2" s="561"/>
      <c r="BI2" s="557" t="s">
        <v>19</v>
      </c>
      <c r="BJ2" s="558"/>
      <c r="BK2" s="138" t="s">
        <v>106</v>
      </c>
      <c r="BL2" s="558" t="s">
        <v>20</v>
      </c>
      <c r="BM2" s="558"/>
      <c r="BN2" s="559" t="s">
        <v>21</v>
      </c>
      <c r="BO2" s="560"/>
      <c r="BP2" s="560"/>
      <c r="BQ2" s="560"/>
      <c r="BR2" s="560"/>
      <c r="BS2" s="560"/>
      <c r="BT2" s="560"/>
      <c r="BU2" s="560"/>
      <c r="BV2" s="560"/>
      <c r="BW2" s="561"/>
    </row>
    <row r="3" spans="1:75" ht="24.75" customHeight="1">
      <c r="A3" s="141" t="s">
        <v>159</v>
      </c>
      <c r="B3" s="137" t="s">
        <v>91</v>
      </c>
      <c r="C3" s="145"/>
      <c r="D3" s="562"/>
      <c r="E3" s="563"/>
      <c r="F3" s="541" t="s">
        <v>161</v>
      </c>
      <c r="G3" s="552"/>
      <c r="H3" s="552"/>
      <c r="I3" s="552"/>
      <c r="J3" s="544"/>
      <c r="K3" s="544"/>
      <c r="L3" s="544"/>
      <c r="M3" s="544"/>
      <c r="N3" s="544"/>
      <c r="O3" s="545"/>
      <c r="P3" s="141" t="s">
        <v>160</v>
      </c>
      <c r="Q3" s="137" t="s">
        <v>92</v>
      </c>
      <c r="R3" s="145"/>
      <c r="S3" s="562"/>
      <c r="T3" s="563"/>
      <c r="U3" s="541" t="s">
        <v>161</v>
      </c>
      <c r="V3" s="552"/>
      <c r="W3" s="552"/>
      <c r="X3" s="552"/>
      <c r="Y3" s="544"/>
      <c r="Z3" s="544"/>
      <c r="AA3" s="544"/>
      <c r="AB3" s="544"/>
      <c r="AC3" s="544"/>
      <c r="AD3" s="544"/>
      <c r="AE3" s="141" t="s">
        <v>157</v>
      </c>
      <c r="AF3" s="137" t="s">
        <v>90</v>
      </c>
      <c r="AG3" s="145"/>
      <c r="AH3" s="562"/>
      <c r="AI3" s="563"/>
      <c r="AJ3" s="543"/>
      <c r="AK3" s="544"/>
      <c r="AL3" s="544"/>
      <c r="AM3" s="544"/>
      <c r="AN3" s="544"/>
      <c r="AO3" s="544"/>
      <c r="AP3" s="544"/>
      <c r="AQ3" s="544"/>
      <c r="AR3" s="544"/>
      <c r="AS3" s="545"/>
      <c r="AT3" s="141" t="s">
        <v>157</v>
      </c>
      <c r="AU3" s="137" t="s">
        <v>90</v>
      </c>
      <c r="AV3" s="145"/>
      <c r="AW3" s="562"/>
      <c r="AX3" s="563"/>
      <c r="AY3" s="543"/>
      <c r="AZ3" s="544"/>
      <c r="BA3" s="544"/>
      <c r="BB3" s="544"/>
      <c r="BC3" s="544"/>
      <c r="BD3" s="544"/>
      <c r="BE3" s="544"/>
      <c r="BF3" s="544"/>
      <c r="BG3" s="544"/>
      <c r="BH3" s="545"/>
      <c r="BI3" s="141" t="s">
        <v>157</v>
      </c>
      <c r="BJ3" s="137" t="s">
        <v>90</v>
      </c>
      <c r="BK3" s="145"/>
      <c r="BL3" s="562"/>
      <c r="BM3" s="563"/>
      <c r="BN3" s="543"/>
      <c r="BO3" s="544"/>
      <c r="BP3" s="544"/>
      <c r="BQ3" s="544"/>
      <c r="BR3" s="544"/>
      <c r="BS3" s="544"/>
      <c r="BT3" s="544"/>
      <c r="BU3" s="544"/>
      <c r="BV3" s="544"/>
      <c r="BW3" s="545"/>
    </row>
    <row r="4" spans="1:75" ht="24.75" customHeight="1">
      <c r="A4" s="539" t="s">
        <v>157</v>
      </c>
      <c r="B4" s="137" t="s">
        <v>0</v>
      </c>
      <c r="C4" s="145"/>
      <c r="D4" s="564"/>
      <c r="E4" s="565"/>
      <c r="F4" s="543"/>
      <c r="G4" s="544"/>
      <c r="H4" s="544"/>
      <c r="I4" s="544"/>
      <c r="J4" s="544"/>
      <c r="K4" s="544"/>
      <c r="L4" s="544"/>
      <c r="M4" s="544"/>
      <c r="N4" s="544"/>
      <c r="O4" s="545"/>
      <c r="P4" s="539" t="s">
        <v>157</v>
      </c>
      <c r="Q4" s="137" t="s">
        <v>1</v>
      </c>
      <c r="R4" s="145"/>
      <c r="S4" s="564"/>
      <c r="T4" s="565"/>
      <c r="U4" s="543"/>
      <c r="V4" s="544"/>
      <c r="W4" s="544"/>
      <c r="X4" s="544"/>
      <c r="Y4" s="544"/>
      <c r="Z4" s="544"/>
      <c r="AA4" s="544"/>
      <c r="AB4" s="544"/>
      <c r="AC4" s="544"/>
      <c r="AD4" s="544"/>
      <c r="AE4" s="567" t="s">
        <v>65</v>
      </c>
      <c r="AF4" s="137" t="s">
        <v>15</v>
      </c>
      <c r="AG4" s="145"/>
      <c r="AH4" s="564"/>
      <c r="AI4" s="565"/>
      <c r="AJ4" s="562"/>
      <c r="AK4" s="568"/>
      <c r="AL4" s="568"/>
      <c r="AM4" s="568"/>
      <c r="AN4" s="568"/>
      <c r="AO4" s="568"/>
      <c r="AP4" s="568"/>
      <c r="AQ4" s="568"/>
      <c r="AR4" s="568"/>
      <c r="AS4" s="569"/>
      <c r="AT4" s="567" t="s">
        <v>65</v>
      </c>
      <c r="AU4" s="137" t="s">
        <v>15</v>
      </c>
      <c r="AV4" s="145"/>
      <c r="AW4" s="564"/>
      <c r="AX4" s="565"/>
      <c r="AY4" s="562"/>
      <c r="AZ4" s="568"/>
      <c r="BA4" s="568"/>
      <c r="BB4" s="568"/>
      <c r="BC4" s="568"/>
      <c r="BD4" s="568"/>
      <c r="BE4" s="568"/>
      <c r="BF4" s="568"/>
      <c r="BG4" s="568"/>
      <c r="BH4" s="569"/>
      <c r="BI4" s="567" t="s">
        <v>65</v>
      </c>
      <c r="BJ4" s="137" t="s">
        <v>15</v>
      </c>
      <c r="BK4" s="145"/>
      <c r="BL4" s="564"/>
      <c r="BM4" s="565"/>
      <c r="BN4" s="562"/>
      <c r="BO4" s="568"/>
      <c r="BP4" s="568"/>
      <c r="BQ4" s="568"/>
      <c r="BR4" s="568"/>
      <c r="BS4" s="568"/>
      <c r="BT4" s="568"/>
      <c r="BU4" s="568"/>
      <c r="BV4" s="568"/>
      <c r="BW4" s="569"/>
    </row>
    <row r="5" spans="1:75" ht="24.75" customHeight="1">
      <c r="A5" s="557"/>
      <c r="B5" s="137" t="s">
        <v>90</v>
      </c>
      <c r="C5" s="145"/>
      <c r="D5" s="564"/>
      <c r="E5" s="565"/>
      <c r="F5" s="543"/>
      <c r="G5" s="544"/>
      <c r="H5" s="544"/>
      <c r="I5" s="544"/>
      <c r="J5" s="544"/>
      <c r="K5" s="544"/>
      <c r="L5" s="544"/>
      <c r="M5" s="544"/>
      <c r="N5" s="544"/>
      <c r="O5" s="545"/>
      <c r="P5" s="557"/>
      <c r="Q5" s="137" t="s">
        <v>90</v>
      </c>
      <c r="R5" s="145"/>
      <c r="S5" s="559"/>
      <c r="T5" s="566"/>
      <c r="U5" s="543"/>
      <c r="V5" s="544"/>
      <c r="W5" s="544"/>
      <c r="X5" s="544"/>
      <c r="Y5" s="544"/>
      <c r="Z5" s="544"/>
      <c r="AA5" s="544"/>
      <c r="AB5" s="544"/>
      <c r="AC5" s="544"/>
      <c r="AD5" s="544"/>
      <c r="AE5" s="539"/>
      <c r="AF5" s="137" t="s">
        <v>66</v>
      </c>
      <c r="AG5" s="145"/>
      <c r="AH5" s="564"/>
      <c r="AI5" s="565"/>
      <c r="AJ5" s="564"/>
      <c r="AK5" s="570"/>
      <c r="AL5" s="570"/>
      <c r="AM5" s="570"/>
      <c r="AN5" s="570"/>
      <c r="AO5" s="570"/>
      <c r="AP5" s="570"/>
      <c r="AQ5" s="570"/>
      <c r="AR5" s="570"/>
      <c r="AS5" s="571"/>
      <c r="AT5" s="539"/>
      <c r="AU5" s="137" t="s">
        <v>16</v>
      </c>
      <c r="AV5" s="145"/>
      <c r="AW5" s="564"/>
      <c r="AX5" s="565"/>
      <c r="AY5" s="564"/>
      <c r="AZ5" s="570"/>
      <c r="BA5" s="570"/>
      <c r="BB5" s="570"/>
      <c r="BC5" s="570"/>
      <c r="BD5" s="570"/>
      <c r="BE5" s="570"/>
      <c r="BF5" s="570"/>
      <c r="BG5" s="570"/>
      <c r="BH5" s="571"/>
      <c r="BI5" s="539"/>
      <c r="BJ5" s="137" t="s">
        <v>16</v>
      </c>
      <c r="BK5" s="145"/>
      <c r="BL5" s="564"/>
      <c r="BM5" s="565"/>
      <c r="BN5" s="564"/>
      <c r="BO5" s="570"/>
      <c r="BP5" s="570"/>
      <c r="BQ5" s="570"/>
      <c r="BR5" s="570"/>
      <c r="BS5" s="570"/>
      <c r="BT5" s="570"/>
      <c r="BU5" s="570"/>
      <c r="BV5" s="570"/>
      <c r="BW5" s="571"/>
    </row>
    <row r="6" spans="1:75" ht="24.75" customHeight="1">
      <c r="A6" s="567" t="s">
        <v>65</v>
      </c>
      <c r="B6" s="137" t="s">
        <v>15</v>
      </c>
      <c r="C6" s="145"/>
      <c r="D6" s="564"/>
      <c r="E6" s="565"/>
      <c r="F6" s="562"/>
      <c r="G6" s="568"/>
      <c r="H6" s="568"/>
      <c r="I6" s="568"/>
      <c r="J6" s="568"/>
      <c r="K6" s="568"/>
      <c r="L6" s="568"/>
      <c r="M6" s="568"/>
      <c r="N6" s="568"/>
      <c r="O6" s="569"/>
      <c r="P6" s="551" t="s">
        <v>98</v>
      </c>
      <c r="Q6" s="137" t="s">
        <v>3</v>
      </c>
      <c r="R6" s="145"/>
      <c r="S6" s="149"/>
      <c r="T6" s="139" t="s">
        <v>22</v>
      </c>
      <c r="U6" s="137" t="s">
        <v>70</v>
      </c>
      <c r="V6" s="140" t="s">
        <v>99</v>
      </c>
      <c r="W6" s="150"/>
      <c r="X6" s="139" t="s">
        <v>22</v>
      </c>
      <c r="Y6" s="140" t="s">
        <v>100</v>
      </c>
      <c r="Z6" s="150"/>
      <c r="AA6" s="139" t="s">
        <v>22</v>
      </c>
      <c r="AB6" s="140" t="s">
        <v>101</v>
      </c>
      <c r="AC6" s="150"/>
      <c r="AD6" s="143" t="s">
        <v>22</v>
      </c>
      <c r="AE6" s="539"/>
      <c r="AF6" s="137" t="s">
        <v>67</v>
      </c>
      <c r="AG6" s="145"/>
      <c r="AH6" s="564"/>
      <c r="AI6" s="565"/>
      <c r="AJ6" s="564"/>
      <c r="AK6" s="570"/>
      <c r="AL6" s="570"/>
      <c r="AM6" s="570"/>
      <c r="AN6" s="570"/>
      <c r="AO6" s="570"/>
      <c r="AP6" s="570"/>
      <c r="AQ6" s="570"/>
      <c r="AR6" s="570"/>
      <c r="AS6" s="571"/>
      <c r="AT6" s="539"/>
      <c r="AU6" s="137" t="s">
        <v>17</v>
      </c>
      <c r="AV6" s="145"/>
      <c r="AW6" s="564"/>
      <c r="AX6" s="565"/>
      <c r="AY6" s="564"/>
      <c r="AZ6" s="570"/>
      <c r="BA6" s="570"/>
      <c r="BB6" s="570"/>
      <c r="BC6" s="570"/>
      <c r="BD6" s="570"/>
      <c r="BE6" s="570"/>
      <c r="BF6" s="570"/>
      <c r="BG6" s="570"/>
      <c r="BH6" s="571"/>
      <c r="BI6" s="539"/>
      <c r="BJ6" s="137" t="s">
        <v>17</v>
      </c>
      <c r="BK6" s="145"/>
      <c r="BL6" s="564"/>
      <c r="BM6" s="565"/>
      <c r="BN6" s="564"/>
      <c r="BO6" s="570"/>
      <c r="BP6" s="570"/>
      <c r="BQ6" s="570"/>
      <c r="BR6" s="570"/>
      <c r="BS6" s="570"/>
      <c r="BT6" s="570"/>
      <c r="BU6" s="570"/>
      <c r="BV6" s="570"/>
      <c r="BW6" s="571"/>
    </row>
    <row r="7" spans="1:75" ht="24.75" customHeight="1">
      <c r="A7" s="539"/>
      <c r="B7" s="137" t="s">
        <v>66</v>
      </c>
      <c r="C7" s="145"/>
      <c r="D7" s="564"/>
      <c r="E7" s="565"/>
      <c r="F7" s="564"/>
      <c r="G7" s="570"/>
      <c r="H7" s="570"/>
      <c r="I7" s="570"/>
      <c r="J7" s="570"/>
      <c r="K7" s="570"/>
      <c r="L7" s="570"/>
      <c r="M7" s="570"/>
      <c r="N7" s="570"/>
      <c r="O7" s="571"/>
      <c r="P7" s="551"/>
      <c r="Q7" s="137" t="s">
        <v>4</v>
      </c>
      <c r="R7" s="145"/>
      <c r="S7" s="149"/>
      <c r="T7" s="139" t="s">
        <v>24</v>
      </c>
      <c r="U7" s="541" t="s">
        <v>69</v>
      </c>
      <c r="V7" s="552"/>
      <c r="W7" s="552"/>
      <c r="X7" s="552"/>
      <c r="Y7" s="552"/>
      <c r="Z7" s="552"/>
      <c r="AA7" s="552"/>
      <c r="AB7" s="552"/>
      <c r="AC7" s="552"/>
      <c r="AD7" s="552"/>
      <c r="AE7" s="557"/>
      <c r="AF7" s="137" t="s">
        <v>68</v>
      </c>
      <c r="AG7" s="145"/>
      <c r="AH7" s="559"/>
      <c r="AI7" s="566"/>
      <c r="AJ7" s="559"/>
      <c r="AK7" s="560"/>
      <c r="AL7" s="560"/>
      <c r="AM7" s="560"/>
      <c r="AN7" s="560"/>
      <c r="AO7" s="560"/>
      <c r="AP7" s="560"/>
      <c r="AQ7" s="560"/>
      <c r="AR7" s="560"/>
      <c r="AS7" s="561"/>
      <c r="AT7" s="557"/>
      <c r="AU7" s="137" t="s">
        <v>18</v>
      </c>
      <c r="AV7" s="145"/>
      <c r="AW7" s="559"/>
      <c r="AX7" s="566"/>
      <c r="AY7" s="559"/>
      <c r="AZ7" s="560"/>
      <c r="BA7" s="560"/>
      <c r="BB7" s="560"/>
      <c r="BC7" s="560"/>
      <c r="BD7" s="560"/>
      <c r="BE7" s="560"/>
      <c r="BF7" s="560"/>
      <c r="BG7" s="560"/>
      <c r="BH7" s="561"/>
      <c r="BI7" s="557"/>
      <c r="BJ7" s="137" t="s">
        <v>18</v>
      </c>
      <c r="BK7" s="145"/>
      <c r="BL7" s="559"/>
      <c r="BM7" s="566"/>
      <c r="BN7" s="559"/>
      <c r="BO7" s="560"/>
      <c r="BP7" s="560"/>
      <c r="BQ7" s="560"/>
      <c r="BR7" s="560"/>
      <c r="BS7" s="560"/>
      <c r="BT7" s="560"/>
      <c r="BU7" s="560"/>
      <c r="BV7" s="560"/>
      <c r="BW7" s="561"/>
    </row>
    <row r="8" spans="1:75" ht="24.75" customHeight="1">
      <c r="A8" s="539"/>
      <c r="B8" s="137" t="s">
        <v>67</v>
      </c>
      <c r="C8" s="145"/>
      <c r="D8" s="564"/>
      <c r="E8" s="565"/>
      <c r="F8" s="564"/>
      <c r="G8" s="570"/>
      <c r="H8" s="570"/>
      <c r="I8" s="570"/>
      <c r="J8" s="570"/>
      <c r="K8" s="570"/>
      <c r="L8" s="570"/>
      <c r="M8" s="570"/>
      <c r="N8" s="570"/>
      <c r="O8" s="571"/>
      <c r="P8" s="551"/>
      <c r="Q8" s="137" t="s">
        <v>5</v>
      </c>
      <c r="R8" s="145"/>
      <c r="S8" s="149"/>
      <c r="T8" s="139" t="s">
        <v>24</v>
      </c>
      <c r="U8" s="541" t="s">
        <v>69</v>
      </c>
      <c r="V8" s="552"/>
      <c r="W8" s="552"/>
      <c r="X8" s="552"/>
      <c r="Y8" s="552"/>
      <c r="Z8" s="552"/>
      <c r="AA8" s="552"/>
      <c r="AB8" s="552"/>
      <c r="AC8" s="552"/>
      <c r="AD8" s="552"/>
      <c r="AE8" s="551" t="s">
        <v>98</v>
      </c>
      <c r="AF8" s="137" t="s">
        <v>3</v>
      </c>
      <c r="AG8" s="145"/>
      <c r="AH8" s="149"/>
      <c r="AI8" s="139" t="s">
        <v>22</v>
      </c>
      <c r="AJ8" s="137" t="s">
        <v>70</v>
      </c>
      <c r="AK8" s="140" t="s">
        <v>99</v>
      </c>
      <c r="AL8" s="150"/>
      <c r="AM8" s="139" t="s">
        <v>22</v>
      </c>
      <c r="AN8" s="140" t="s">
        <v>100</v>
      </c>
      <c r="AO8" s="150"/>
      <c r="AP8" s="139" t="s">
        <v>22</v>
      </c>
      <c r="AQ8" s="140" t="s">
        <v>101</v>
      </c>
      <c r="AR8" s="150"/>
      <c r="AS8" s="142" t="s">
        <v>22</v>
      </c>
      <c r="AT8" s="551" t="s">
        <v>98</v>
      </c>
      <c r="AU8" s="137" t="s">
        <v>3</v>
      </c>
      <c r="AV8" s="145"/>
      <c r="AW8" s="149"/>
      <c r="AX8" s="139" t="s">
        <v>22</v>
      </c>
      <c r="AY8" s="137" t="s">
        <v>70</v>
      </c>
      <c r="AZ8" s="140" t="s">
        <v>99</v>
      </c>
      <c r="BA8" s="150"/>
      <c r="BB8" s="139" t="s">
        <v>22</v>
      </c>
      <c r="BC8" s="140" t="s">
        <v>100</v>
      </c>
      <c r="BD8" s="150"/>
      <c r="BE8" s="139" t="s">
        <v>22</v>
      </c>
      <c r="BF8" s="140" t="s">
        <v>101</v>
      </c>
      <c r="BG8" s="150"/>
      <c r="BH8" s="142" t="s">
        <v>22</v>
      </c>
      <c r="BI8" s="551" t="s">
        <v>98</v>
      </c>
      <c r="BJ8" s="137" t="s">
        <v>3</v>
      </c>
      <c r="BK8" s="145"/>
      <c r="BL8" s="149"/>
      <c r="BM8" s="139" t="s">
        <v>22</v>
      </c>
      <c r="BN8" s="137" t="s">
        <v>70</v>
      </c>
      <c r="BO8" s="140" t="s">
        <v>99</v>
      </c>
      <c r="BP8" s="150"/>
      <c r="BQ8" s="139" t="s">
        <v>22</v>
      </c>
      <c r="BR8" s="140" t="s">
        <v>100</v>
      </c>
      <c r="BS8" s="150"/>
      <c r="BT8" s="139" t="s">
        <v>22</v>
      </c>
      <c r="BU8" s="140" t="s">
        <v>101</v>
      </c>
      <c r="BV8" s="150"/>
      <c r="BW8" s="142" t="s">
        <v>22</v>
      </c>
    </row>
    <row r="9" spans="1:75" ht="24.75" customHeight="1">
      <c r="A9" s="557"/>
      <c r="B9" s="137" t="s">
        <v>68</v>
      </c>
      <c r="C9" s="145"/>
      <c r="D9" s="559"/>
      <c r="E9" s="566"/>
      <c r="F9" s="559"/>
      <c r="G9" s="560"/>
      <c r="H9" s="560"/>
      <c r="I9" s="560"/>
      <c r="J9" s="560"/>
      <c r="K9" s="560"/>
      <c r="L9" s="560"/>
      <c r="M9" s="560"/>
      <c r="N9" s="560"/>
      <c r="O9" s="561"/>
      <c r="P9" s="551"/>
      <c r="Q9" s="137" t="s">
        <v>7</v>
      </c>
      <c r="R9" s="145"/>
      <c r="S9" s="149"/>
      <c r="T9" s="139" t="s">
        <v>24</v>
      </c>
      <c r="U9" s="541" t="s">
        <v>69</v>
      </c>
      <c r="V9" s="552"/>
      <c r="W9" s="552"/>
      <c r="X9" s="552"/>
      <c r="Y9" s="552"/>
      <c r="Z9" s="552"/>
      <c r="AA9" s="552"/>
      <c r="AB9" s="552"/>
      <c r="AC9" s="552"/>
      <c r="AD9" s="552"/>
      <c r="AE9" s="551"/>
      <c r="AF9" s="137" t="s">
        <v>4</v>
      </c>
      <c r="AG9" s="145"/>
      <c r="AH9" s="149"/>
      <c r="AI9" s="139" t="s">
        <v>24</v>
      </c>
      <c r="AJ9" s="541" t="s">
        <v>69</v>
      </c>
      <c r="AK9" s="552"/>
      <c r="AL9" s="552"/>
      <c r="AM9" s="552"/>
      <c r="AN9" s="552"/>
      <c r="AO9" s="552"/>
      <c r="AP9" s="552"/>
      <c r="AQ9" s="552"/>
      <c r="AR9" s="552"/>
      <c r="AS9" s="553"/>
      <c r="AT9" s="551"/>
      <c r="AU9" s="137" t="s">
        <v>4</v>
      </c>
      <c r="AV9" s="145"/>
      <c r="AW9" s="149"/>
      <c r="AX9" s="139" t="s">
        <v>24</v>
      </c>
      <c r="AY9" s="541" t="s">
        <v>69</v>
      </c>
      <c r="AZ9" s="552"/>
      <c r="BA9" s="552"/>
      <c r="BB9" s="552"/>
      <c r="BC9" s="552"/>
      <c r="BD9" s="552"/>
      <c r="BE9" s="552"/>
      <c r="BF9" s="552"/>
      <c r="BG9" s="552"/>
      <c r="BH9" s="553"/>
      <c r="BI9" s="551"/>
      <c r="BJ9" s="137" t="s">
        <v>4</v>
      </c>
      <c r="BK9" s="145"/>
      <c r="BL9" s="149"/>
      <c r="BM9" s="139" t="s">
        <v>24</v>
      </c>
      <c r="BN9" s="541" t="s">
        <v>69</v>
      </c>
      <c r="BO9" s="552"/>
      <c r="BP9" s="552"/>
      <c r="BQ9" s="552"/>
      <c r="BR9" s="552"/>
      <c r="BS9" s="552"/>
      <c r="BT9" s="552"/>
      <c r="BU9" s="552"/>
      <c r="BV9" s="552"/>
      <c r="BW9" s="553"/>
    </row>
    <row r="10" spans="1:75" ht="24.75" customHeight="1">
      <c r="A10" s="551" t="s">
        <v>98</v>
      </c>
      <c r="B10" s="137" t="s">
        <v>3</v>
      </c>
      <c r="C10" s="145"/>
      <c r="D10" s="149"/>
      <c r="E10" s="139" t="s">
        <v>22</v>
      </c>
      <c r="F10" s="137" t="s">
        <v>70</v>
      </c>
      <c r="G10" s="140" t="s">
        <v>99</v>
      </c>
      <c r="H10" s="150"/>
      <c r="I10" s="139" t="s">
        <v>22</v>
      </c>
      <c r="J10" s="140" t="s">
        <v>100</v>
      </c>
      <c r="K10" s="150"/>
      <c r="L10" s="139" t="s">
        <v>22</v>
      </c>
      <c r="M10" s="140" t="s">
        <v>101</v>
      </c>
      <c r="N10" s="150"/>
      <c r="O10" s="142" t="s">
        <v>22</v>
      </c>
      <c r="P10" s="551"/>
      <c r="Q10" s="137" t="s">
        <v>8</v>
      </c>
      <c r="R10" s="145"/>
      <c r="S10" s="149"/>
      <c r="T10" s="139" t="s">
        <v>24</v>
      </c>
      <c r="U10" s="541" t="s">
        <v>69</v>
      </c>
      <c r="V10" s="552"/>
      <c r="W10" s="552"/>
      <c r="X10" s="552"/>
      <c r="Y10" s="552"/>
      <c r="Z10" s="552"/>
      <c r="AA10" s="552"/>
      <c r="AB10" s="552"/>
      <c r="AC10" s="552"/>
      <c r="AD10" s="552"/>
      <c r="AE10" s="551"/>
      <c r="AF10" s="137" t="s">
        <v>5</v>
      </c>
      <c r="AG10" s="145"/>
      <c r="AH10" s="149"/>
      <c r="AI10" s="139" t="s">
        <v>24</v>
      </c>
      <c r="AJ10" s="541" t="s">
        <v>69</v>
      </c>
      <c r="AK10" s="552"/>
      <c r="AL10" s="552"/>
      <c r="AM10" s="552"/>
      <c r="AN10" s="552"/>
      <c r="AO10" s="552"/>
      <c r="AP10" s="552"/>
      <c r="AQ10" s="552"/>
      <c r="AR10" s="552"/>
      <c r="AS10" s="553"/>
      <c r="AT10" s="551"/>
      <c r="AU10" s="137" t="s">
        <v>5</v>
      </c>
      <c r="AV10" s="145"/>
      <c r="AW10" s="149"/>
      <c r="AX10" s="139" t="s">
        <v>24</v>
      </c>
      <c r="AY10" s="541" t="s">
        <v>69</v>
      </c>
      <c r="AZ10" s="552"/>
      <c r="BA10" s="552"/>
      <c r="BB10" s="552"/>
      <c r="BC10" s="552"/>
      <c r="BD10" s="552"/>
      <c r="BE10" s="552"/>
      <c r="BF10" s="552"/>
      <c r="BG10" s="552"/>
      <c r="BH10" s="553"/>
      <c r="BI10" s="551"/>
      <c r="BJ10" s="137" t="s">
        <v>5</v>
      </c>
      <c r="BK10" s="145"/>
      <c r="BL10" s="149"/>
      <c r="BM10" s="139" t="s">
        <v>24</v>
      </c>
      <c r="BN10" s="541" t="s">
        <v>69</v>
      </c>
      <c r="BO10" s="552"/>
      <c r="BP10" s="552"/>
      <c r="BQ10" s="552"/>
      <c r="BR10" s="552"/>
      <c r="BS10" s="552"/>
      <c r="BT10" s="552"/>
      <c r="BU10" s="552"/>
      <c r="BV10" s="552"/>
      <c r="BW10" s="553"/>
    </row>
    <row r="11" spans="1:75" ht="24.75" customHeight="1">
      <c r="A11" s="551"/>
      <c r="B11" s="137" t="s">
        <v>4</v>
      </c>
      <c r="C11" s="145"/>
      <c r="D11" s="149"/>
      <c r="E11" s="139" t="s">
        <v>24</v>
      </c>
      <c r="F11" s="541" t="s">
        <v>69</v>
      </c>
      <c r="G11" s="552"/>
      <c r="H11" s="552"/>
      <c r="I11" s="552"/>
      <c r="J11" s="552"/>
      <c r="K11" s="552"/>
      <c r="L11" s="552"/>
      <c r="M11" s="552"/>
      <c r="N11" s="552"/>
      <c r="O11" s="553"/>
      <c r="P11" s="551"/>
      <c r="Q11" s="137" t="s">
        <v>6</v>
      </c>
      <c r="R11" s="145"/>
      <c r="S11" s="149"/>
      <c r="T11" s="139" t="s">
        <v>24</v>
      </c>
      <c r="U11" s="541" t="s">
        <v>97</v>
      </c>
      <c r="V11" s="552"/>
      <c r="W11" s="552"/>
      <c r="X11" s="552"/>
      <c r="Y11" s="552"/>
      <c r="Z11" s="552"/>
      <c r="AA11" s="552"/>
      <c r="AB11" s="552"/>
      <c r="AC11" s="552"/>
      <c r="AD11" s="552"/>
      <c r="AE11" s="551"/>
      <c r="AF11" s="137" t="s">
        <v>7</v>
      </c>
      <c r="AG11" s="145"/>
      <c r="AH11" s="149"/>
      <c r="AI11" s="139" t="s">
        <v>24</v>
      </c>
      <c r="AJ11" s="541" t="s">
        <v>69</v>
      </c>
      <c r="AK11" s="552"/>
      <c r="AL11" s="552"/>
      <c r="AM11" s="552"/>
      <c r="AN11" s="552"/>
      <c r="AO11" s="552"/>
      <c r="AP11" s="552"/>
      <c r="AQ11" s="552"/>
      <c r="AR11" s="552"/>
      <c r="AS11" s="553"/>
      <c r="AT11" s="551"/>
      <c r="AU11" s="137" t="s">
        <v>7</v>
      </c>
      <c r="AV11" s="145"/>
      <c r="AW11" s="149"/>
      <c r="AX11" s="139" t="s">
        <v>24</v>
      </c>
      <c r="AY11" s="541" t="s">
        <v>69</v>
      </c>
      <c r="AZ11" s="552"/>
      <c r="BA11" s="552"/>
      <c r="BB11" s="552"/>
      <c r="BC11" s="552"/>
      <c r="BD11" s="552"/>
      <c r="BE11" s="552"/>
      <c r="BF11" s="552"/>
      <c r="BG11" s="552"/>
      <c r="BH11" s="553"/>
      <c r="BI11" s="551"/>
      <c r="BJ11" s="137" t="s">
        <v>7</v>
      </c>
      <c r="BK11" s="145"/>
      <c r="BL11" s="149"/>
      <c r="BM11" s="139" t="s">
        <v>24</v>
      </c>
      <c r="BN11" s="541" t="s">
        <v>69</v>
      </c>
      <c r="BO11" s="552"/>
      <c r="BP11" s="552"/>
      <c r="BQ11" s="552"/>
      <c r="BR11" s="552"/>
      <c r="BS11" s="552"/>
      <c r="BT11" s="552"/>
      <c r="BU11" s="552"/>
      <c r="BV11" s="552"/>
      <c r="BW11" s="553"/>
    </row>
    <row r="12" spans="1:75" ht="24.75" customHeight="1">
      <c r="A12" s="551"/>
      <c r="B12" s="137" t="s">
        <v>5</v>
      </c>
      <c r="C12" s="145"/>
      <c r="D12" s="149"/>
      <c r="E12" s="139" t="s">
        <v>24</v>
      </c>
      <c r="F12" s="541" t="s">
        <v>69</v>
      </c>
      <c r="G12" s="552"/>
      <c r="H12" s="552"/>
      <c r="I12" s="552"/>
      <c r="J12" s="552"/>
      <c r="K12" s="552"/>
      <c r="L12" s="552"/>
      <c r="M12" s="552"/>
      <c r="N12" s="552"/>
      <c r="O12" s="553"/>
      <c r="P12" s="141" t="s">
        <v>23</v>
      </c>
      <c r="Q12" s="137" t="s">
        <v>2</v>
      </c>
      <c r="R12" s="145"/>
      <c r="S12" s="149"/>
      <c r="T12" s="139" t="s">
        <v>22</v>
      </c>
      <c r="U12" s="541" t="s">
        <v>93</v>
      </c>
      <c r="V12" s="552"/>
      <c r="W12" s="552"/>
      <c r="X12" s="552"/>
      <c r="Y12" s="552"/>
      <c r="Z12" s="552"/>
      <c r="AA12" s="552"/>
      <c r="AB12" s="552"/>
      <c r="AC12" s="552"/>
      <c r="AD12" s="552"/>
      <c r="AE12" s="551"/>
      <c r="AF12" s="137" t="s">
        <v>8</v>
      </c>
      <c r="AG12" s="145"/>
      <c r="AH12" s="149"/>
      <c r="AI12" s="139" t="s">
        <v>24</v>
      </c>
      <c r="AJ12" s="541" t="s">
        <v>69</v>
      </c>
      <c r="AK12" s="552"/>
      <c r="AL12" s="552"/>
      <c r="AM12" s="552"/>
      <c r="AN12" s="552"/>
      <c r="AO12" s="552"/>
      <c r="AP12" s="552"/>
      <c r="AQ12" s="552"/>
      <c r="AR12" s="552"/>
      <c r="AS12" s="553"/>
      <c r="AT12" s="551"/>
      <c r="AU12" s="137" t="s">
        <v>8</v>
      </c>
      <c r="AV12" s="145"/>
      <c r="AW12" s="149"/>
      <c r="AX12" s="139" t="s">
        <v>24</v>
      </c>
      <c r="AY12" s="541" t="s">
        <v>69</v>
      </c>
      <c r="AZ12" s="552"/>
      <c r="BA12" s="552"/>
      <c r="BB12" s="552"/>
      <c r="BC12" s="552"/>
      <c r="BD12" s="552"/>
      <c r="BE12" s="552"/>
      <c r="BF12" s="552"/>
      <c r="BG12" s="552"/>
      <c r="BH12" s="553"/>
      <c r="BI12" s="551"/>
      <c r="BJ12" s="137" t="s">
        <v>8</v>
      </c>
      <c r="BK12" s="145"/>
      <c r="BL12" s="149"/>
      <c r="BM12" s="139" t="s">
        <v>24</v>
      </c>
      <c r="BN12" s="541" t="s">
        <v>69</v>
      </c>
      <c r="BO12" s="552"/>
      <c r="BP12" s="552"/>
      <c r="BQ12" s="552"/>
      <c r="BR12" s="552"/>
      <c r="BS12" s="552"/>
      <c r="BT12" s="552"/>
      <c r="BU12" s="552"/>
      <c r="BV12" s="552"/>
      <c r="BW12" s="553"/>
    </row>
    <row r="13" spans="1:75" ht="24.75" customHeight="1">
      <c r="A13" s="551"/>
      <c r="B13" s="137" t="s">
        <v>7</v>
      </c>
      <c r="C13" s="145"/>
      <c r="D13" s="149"/>
      <c r="E13" s="139" t="s">
        <v>24</v>
      </c>
      <c r="F13" s="541" t="s">
        <v>69</v>
      </c>
      <c r="G13" s="552"/>
      <c r="H13" s="552"/>
      <c r="I13" s="552"/>
      <c r="J13" s="552"/>
      <c r="K13" s="552"/>
      <c r="L13" s="552"/>
      <c r="M13" s="552"/>
      <c r="N13" s="552"/>
      <c r="O13" s="553"/>
      <c r="P13" s="567" t="s">
        <v>25</v>
      </c>
      <c r="Q13" s="137" t="s">
        <v>9</v>
      </c>
      <c r="R13" s="145"/>
      <c r="S13" s="149"/>
      <c r="T13" s="139" t="s">
        <v>22</v>
      </c>
      <c r="U13" s="541" t="s">
        <v>162</v>
      </c>
      <c r="V13" s="552"/>
      <c r="W13" s="552"/>
      <c r="X13" s="552"/>
      <c r="Y13" s="544"/>
      <c r="Z13" s="544"/>
      <c r="AA13" s="544"/>
      <c r="AB13" s="544"/>
      <c r="AC13" s="544"/>
      <c r="AD13" s="544"/>
      <c r="AE13" s="551"/>
      <c r="AF13" s="137" t="s">
        <v>6</v>
      </c>
      <c r="AG13" s="145"/>
      <c r="AH13" s="149"/>
      <c r="AI13" s="139" t="s">
        <v>24</v>
      </c>
      <c r="AJ13" s="541" t="s">
        <v>97</v>
      </c>
      <c r="AK13" s="552"/>
      <c r="AL13" s="552"/>
      <c r="AM13" s="552"/>
      <c r="AN13" s="552"/>
      <c r="AO13" s="552"/>
      <c r="AP13" s="552"/>
      <c r="AQ13" s="552"/>
      <c r="AR13" s="552"/>
      <c r="AS13" s="553"/>
      <c r="AT13" s="551"/>
      <c r="AU13" s="137" t="s">
        <v>6</v>
      </c>
      <c r="AV13" s="145"/>
      <c r="AW13" s="149"/>
      <c r="AX13" s="139" t="s">
        <v>24</v>
      </c>
      <c r="AY13" s="541" t="s">
        <v>97</v>
      </c>
      <c r="AZ13" s="552"/>
      <c r="BA13" s="552"/>
      <c r="BB13" s="552"/>
      <c r="BC13" s="552"/>
      <c r="BD13" s="552"/>
      <c r="BE13" s="552"/>
      <c r="BF13" s="552"/>
      <c r="BG13" s="552"/>
      <c r="BH13" s="553"/>
      <c r="BI13" s="551"/>
      <c r="BJ13" s="137" t="s">
        <v>6</v>
      </c>
      <c r="BK13" s="145"/>
      <c r="BL13" s="149"/>
      <c r="BM13" s="139" t="s">
        <v>24</v>
      </c>
      <c r="BN13" s="541" t="s">
        <v>97</v>
      </c>
      <c r="BO13" s="552"/>
      <c r="BP13" s="552"/>
      <c r="BQ13" s="552"/>
      <c r="BR13" s="552"/>
      <c r="BS13" s="552"/>
      <c r="BT13" s="552"/>
      <c r="BU13" s="552"/>
      <c r="BV13" s="552"/>
      <c r="BW13" s="553"/>
    </row>
    <row r="14" spans="1:75" ht="24.75" customHeight="1">
      <c r="A14" s="551"/>
      <c r="B14" s="137" t="s">
        <v>8</v>
      </c>
      <c r="C14" s="145"/>
      <c r="D14" s="149"/>
      <c r="E14" s="139" t="s">
        <v>24</v>
      </c>
      <c r="F14" s="541" t="s">
        <v>69</v>
      </c>
      <c r="G14" s="552"/>
      <c r="H14" s="552"/>
      <c r="I14" s="552"/>
      <c r="J14" s="552"/>
      <c r="K14" s="552"/>
      <c r="L14" s="552"/>
      <c r="M14" s="552"/>
      <c r="N14" s="552"/>
      <c r="O14" s="553"/>
      <c r="P14" s="539"/>
      <c r="Q14" s="137" t="s">
        <v>10</v>
      </c>
      <c r="R14" s="145"/>
      <c r="S14" s="149"/>
      <c r="T14" s="139" t="s">
        <v>22</v>
      </c>
      <c r="U14" s="541" t="s">
        <v>94</v>
      </c>
      <c r="V14" s="552"/>
      <c r="W14" s="552"/>
      <c r="X14" s="552"/>
      <c r="Y14" s="552"/>
      <c r="Z14" s="552"/>
      <c r="AA14" s="552"/>
      <c r="AB14" s="552"/>
      <c r="AC14" s="552"/>
      <c r="AD14" s="552"/>
      <c r="AE14" s="141" t="s">
        <v>23</v>
      </c>
      <c r="AF14" s="137" t="s">
        <v>2</v>
      </c>
      <c r="AG14" s="145"/>
      <c r="AH14" s="149"/>
      <c r="AI14" s="139" t="s">
        <v>22</v>
      </c>
      <c r="AJ14" s="541" t="s">
        <v>93</v>
      </c>
      <c r="AK14" s="552"/>
      <c r="AL14" s="552"/>
      <c r="AM14" s="552"/>
      <c r="AN14" s="552"/>
      <c r="AO14" s="552"/>
      <c r="AP14" s="552"/>
      <c r="AQ14" s="552"/>
      <c r="AR14" s="552"/>
      <c r="AS14" s="553"/>
      <c r="AT14" s="141" t="s">
        <v>23</v>
      </c>
      <c r="AU14" s="137" t="s">
        <v>2</v>
      </c>
      <c r="AV14" s="145"/>
      <c r="AW14" s="149"/>
      <c r="AX14" s="139" t="s">
        <v>22</v>
      </c>
      <c r="AY14" s="541" t="s">
        <v>93</v>
      </c>
      <c r="AZ14" s="552"/>
      <c r="BA14" s="552"/>
      <c r="BB14" s="552"/>
      <c r="BC14" s="552"/>
      <c r="BD14" s="552"/>
      <c r="BE14" s="552"/>
      <c r="BF14" s="552"/>
      <c r="BG14" s="552"/>
      <c r="BH14" s="553"/>
      <c r="BI14" s="141" t="s">
        <v>23</v>
      </c>
      <c r="BJ14" s="137" t="s">
        <v>2</v>
      </c>
      <c r="BK14" s="145"/>
      <c r="BL14" s="149"/>
      <c r="BM14" s="139" t="s">
        <v>22</v>
      </c>
      <c r="BN14" s="541" t="s">
        <v>93</v>
      </c>
      <c r="BO14" s="552"/>
      <c r="BP14" s="552"/>
      <c r="BQ14" s="552"/>
      <c r="BR14" s="552"/>
      <c r="BS14" s="552"/>
      <c r="BT14" s="552"/>
      <c r="BU14" s="552"/>
      <c r="BV14" s="552"/>
      <c r="BW14" s="553"/>
    </row>
    <row r="15" spans="1:75" ht="24.75" customHeight="1">
      <c r="A15" s="551"/>
      <c r="B15" s="137" t="s">
        <v>6</v>
      </c>
      <c r="C15" s="145"/>
      <c r="D15" s="149"/>
      <c r="E15" s="139" t="s">
        <v>24</v>
      </c>
      <c r="F15" s="541" t="s">
        <v>97</v>
      </c>
      <c r="G15" s="552"/>
      <c r="H15" s="552"/>
      <c r="I15" s="552"/>
      <c r="J15" s="552"/>
      <c r="K15" s="552"/>
      <c r="L15" s="552"/>
      <c r="M15" s="552"/>
      <c r="N15" s="552"/>
      <c r="O15" s="553"/>
      <c r="P15" s="539"/>
      <c r="Q15" s="137" t="s">
        <v>11</v>
      </c>
      <c r="R15" s="145"/>
      <c r="S15" s="149"/>
      <c r="T15" s="139" t="s">
        <v>22</v>
      </c>
      <c r="U15" s="541" t="s">
        <v>94</v>
      </c>
      <c r="V15" s="552"/>
      <c r="W15" s="552"/>
      <c r="X15" s="552"/>
      <c r="Y15" s="552"/>
      <c r="Z15" s="552"/>
      <c r="AA15" s="552"/>
      <c r="AB15" s="552"/>
      <c r="AC15" s="552"/>
      <c r="AD15" s="552"/>
      <c r="AE15" s="551" t="s">
        <v>25</v>
      </c>
      <c r="AF15" s="137" t="s">
        <v>9</v>
      </c>
      <c r="AG15" s="145"/>
      <c r="AH15" s="149"/>
      <c r="AI15" s="139" t="s">
        <v>22</v>
      </c>
      <c r="AJ15" s="541" t="s">
        <v>162</v>
      </c>
      <c r="AK15" s="552"/>
      <c r="AL15" s="552"/>
      <c r="AM15" s="552"/>
      <c r="AN15" s="544"/>
      <c r="AO15" s="544"/>
      <c r="AP15" s="544"/>
      <c r="AQ15" s="544"/>
      <c r="AR15" s="544"/>
      <c r="AS15" s="545"/>
      <c r="AT15" s="551" t="s">
        <v>25</v>
      </c>
      <c r="AU15" s="137" t="s">
        <v>9</v>
      </c>
      <c r="AV15" s="145"/>
      <c r="AW15" s="149"/>
      <c r="AX15" s="139" t="s">
        <v>22</v>
      </c>
      <c r="AY15" s="541" t="s">
        <v>162</v>
      </c>
      <c r="AZ15" s="552"/>
      <c r="BA15" s="552"/>
      <c r="BB15" s="552"/>
      <c r="BC15" s="544"/>
      <c r="BD15" s="544"/>
      <c r="BE15" s="544"/>
      <c r="BF15" s="544"/>
      <c r="BG15" s="544"/>
      <c r="BH15" s="545"/>
      <c r="BI15" s="551" t="s">
        <v>25</v>
      </c>
      <c r="BJ15" s="137" t="s">
        <v>9</v>
      </c>
      <c r="BK15" s="145"/>
      <c r="BL15" s="149"/>
      <c r="BM15" s="139" t="s">
        <v>22</v>
      </c>
      <c r="BN15" s="541" t="s">
        <v>162</v>
      </c>
      <c r="BO15" s="552"/>
      <c r="BP15" s="552"/>
      <c r="BQ15" s="552"/>
      <c r="BR15" s="544"/>
      <c r="BS15" s="544"/>
      <c r="BT15" s="544"/>
      <c r="BU15" s="544"/>
      <c r="BV15" s="544"/>
      <c r="BW15" s="545"/>
    </row>
    <row r="16" spans="1:75" ht="24.75" customHeight="1">
      <c r="A16" s="141" t="s">
        <v>23</v>
      </c>
      <c r="B16" s="137" t="s">
        <v>2</v>
      </c>
      <c r="C16" s="145"/>
      <c r="D16" s="149"/>
      <c r="E16" s="139" t="s">
        <v>22</v>
      </c>
      <c r="F16" s="541" t="s">
        <v>93</v>
      </c>
      <c r="G16" s="552"/>
      <c r="H16" s="552"/>
      <c r="I16" s="552"/>
      <c r="J16" s="552"/>
      <c r="K16" s="552"/>
      <c r="L16" s="552"/>
      <c r="M16" s="552"/>
      <c r="N16" s="552"/>
      <c r="O16" s="553"/>
      <c r="P16" s="557"/>
      <c r="Q16" s="137" t="s">
        <v>12</v>
      </c>
      <c r="R16" s="145"/>
      <c r="S16" s="149"/>
      <c r="T16" s="139" t="s">
        <v>22</v>
      </c>
      <c r="U16" s="541" t="s">
        <v>94</v>
      </c>
      <c r="V16" s="552"/>
      <c r="W16" s="552"/>
      <c r="X16" s="552"/>
      <c r="Y16" s="552"/>
      <c r="Z16" s="552"/>
      <c r="AA16" s="552"/>
      <c r="AB16" s="552"/>
      <c r="AC16" s="552"/>
      <c r="AD16" s="552"/>
      <c r="AE16" s="551"/>
      <c r="AF16" s="137" t="s">
        <v>10</v>
      </c>
      <c r="AG16" s="145"/>
      <c r="AH16" s="149"/>
      <c r="AI16" s="139" t="s">
        <v>22</v>
      </c>
      <c r="AJ16" s="541" t="s">
        <v>94</v>
      </c>
      <c r="AK16" s="552"/>
      <c r="AL16" s="552"/>
      <c r="AM16" s="552"/>
      <c r="AN16" s="552"/>
      <c r="AO16" s="552"/>
      <c r="AP16" s="552"/>
      <c r="AQ16" s="552"/>
      <c r="AR16" s="552"/>
      <c r="AS16" s="553"/>
      <c r="AT16" s="551"/>
      <c r="AU16" s="137" t="s">
        <v>10</v>
      </c>
      <c r="AV16" s="145"/>
      <c r="AW16" s="149"/>
      <c r="AX16" s="139" t="s">
        <v>22</v>
      </c>
      <c r="AY16" s="541" t="s">
        <v>94</v>
      </c>
      <c r="AZ16" s="552"/>
      <c r="BA16" s="552"/>
      <c r="BB16" s="552"/>
      <c r="BC16" s="552"/>
      <c r="BD16" s="552"/>
      <c r="BE16" s="552"/>
      <c r="BF16" s="552"/>
      <c r="BG16" s="552"/>
      <c r="BH16" s="553"/>
      <c r="BI16" s="551"/>
      <c r="BJ16" s="137" t="s">
        <v>10</v>
      </c>
      <c r="BK16" s="145"/>
      <c r="BL16" s="149"/>
      <c r="BM16" s="139" t="s">
        <v>22</v>
      </c>
      <c r="BN16" s="541" t="s">
        <v>94</v>
      </c>
      <c r="BO16" s="552"/>
      <c r="BP16" s="552"/>
      <c r="BQ16" s="552"/>
      <c r="BR16" s="552"/>
      <c r="BS16" s="552"/>
      <c r="BT16" s="552"/>
      <c r="BU16" s="552"/>
      <c r="BV16" s="552"/>
      <c r="BW16" s="553"/>
    </row>
    <row r="17" spans="1:75" ht="24.75" customHeight="1">
      <c r="A17" s="551" t="s">
        <v>25</v>
      </c>
      <c r="B17" s="137" t="s">
        <v>9</v>
      </c>
      <c r="C17" s="145"/>
      <c r="D17" s="149"/>
      <c r="E17" s="139" t="s">
        <v>22</v>
      </c>
      <c r="F17" s="541" t="s">
        <v>162</v>
      </c>
      <c r="G17" s="552"/>
      <c r="H17" s="552"/>
      <c r="I17" s="552"/>
      <c r="J17" s="544"/>
      <c r="K17" s="544"/>
      <c r="L17" s="544"/>
      <c r="M17" s="544"/>
      <c r="N17" s="544"/>
      <c r="O17" s="545"/>
      <c r="P17" s="538" t="s">
        <v>190</v>
      </c>
      <c r="Q17" s="147"/>
      <c r="R17" s="145"/>
      <c r="S17" s="541"/>
      <c r="T17" s="542"/>
      <c r="U17" s="543"/>
      <c r="V17" s="544"/>
      <c r="W17" s="544"/>
      <c r="X17" s="544"/>
      <c r="Y17" s="544"/>
      <c r="Z17" s="544"/>
      <c r="AA17" s="544"/>
      <c r="AB17" s="544"/>
      <c r="AC17" s="544"/>
      <c r="AD17" s="544"/>
      <c r="AE17" s="551"/>
      <c r="AF17" s="137" t="s">
        <v>11</v>
      </c>
      <c r="AG17" s="145"/>
      <c r="AH17" s="149"/>
      <c r="AI17" s="139" t="s">
        <v>22</v>
      </c>
      <c r="AJ17" s="541" t="s">
        <v>94</v>
      </c>
      <c r="AK17" s="552"/>
      <c r="AL17" s="552"/>
      <c r="AM17" s="552"/>
      <c r="AN17" s="552"/>
      <c r="AO17" s="552"/>
      <c r="AP17" s="552"/>
      <c r="AQ17" s="552"/>
      <c r="AR17" s="552"/>
      <c r="AS17" s="553"/>
      <c r="AT17" s="551"/>
      <c r="AU17" s="137" t="s">
        <v>11</v>
      </c>
      <c r="AV17" s="145"/>
      <c r="AW17" s="149"/>
      <c r="AX17" s="139" t="s">
        <v>22</v>
      </c>
      <c r="AY17" s="541" t="s">
        <v>94</v>
      </c>
      <c r="AZ17" s="552"/>
      <c r="BA17" s="552"/>
      <c r="BB17" s="552"/>
      <c r="BC17" s="552"/>
      <c r="BD17" s="552"/>
      <c r="BE17" s="552"/>
      <c r="BF17" s="552"/>
      <c r="BG17" s="552"/>
      <c r="BH17" s="553"/>
      <c r="BI17" s="551"/>
      <c r="BJ17" s="137" t="s">
        <v>11</v>
      </c>
      <c r="BK17" s="145"/>
      <c r="BL17" s="149"/>
      <c r="BM17" s="139" t="s">
        <v>22</v>
      </c>
      <c r="BN17" s="541" t="s">
        <v>94</v>
      </c>
      <c r="BO17" s="552"/>
      <c r="BP17" s="552"/>
      <c r="BQ17" s="552"/>
      <c r="BR17" s="552"/>
      <c r="BS17" s="552"/>
      <c r="BT17" s="552"/>
      <c r="BU17" s="552"/>
      <c r="BV17" s="552"/>
      <c r="BW17" s="553"/>
    </row>
    <row r="18" spans="1:75" ht="24.75" customHeight="1">
      <c r="A18" s="551"/>
      <c r="B18" s="137" t="s">
        <v>10</v>
      </c>
      <c r="C18" s="145"/>
      <c r="D18" s="149"/>
      <c r="E18" s="139" t="s">
        <v>22</v>
      </c>
      <c r="F18" s="541" t="s">
        <v>94</v>
      </c>
      <c r="G18" s="552"/>
      <c r="H18" s="552"/>
      <c r="I18" s="552"/>
      <c r="J18" s="552"/>
      <c r="K18" s="552"/>
      <c r="L18" s="552"/>
      <c r="M18" s="552"/>
      <c r="N18" s="552"/>
      <c r="O18" s="553"/>
      <c r="P18" s="539"/>
      <c r="Q18" s="147"/>
      <c r="R18" s="145"/>
      <c r="S18" s="541"/>
      <c r="T18" s="542"/>
      <c r="U18" s="543"/>
      <c r="V18" s="544"/>
      <c r="W18" s="544"/>
      <c r="X18" s="544"/>
      <c r="Y18" s="544"/>
      <c r="Z18" s="544"/>
      <c r="AA18" s="544"/>
      <c r="AB18" s="544"/>
      <c r="AC18" s="544"/>
      <c r="AD18" s="544"/>
      <c r="AE18" s="551"/>
      <c r="AF18" s="137" t="s">
        <v>12</v>
      </c>
      <c r="AG18" s="145"/>
      <c r="AH18" s="149"/>
      <c r="AI18" s="139" t="s">
        <v>22</v>
      </c>
      <c r="AJ18" s="541" t="s">
        <v>94</v>
      </c>
      <c r="AK18" s="552"/>
      <c r="AL18" s="552"/>
      <c r="AM18" s="552"/>
      <c r="AN18" s="552"/>
      <c r="AO18" s="552"/>
      <c r="AP18" s="552"/>
      <c r="AQ18" s="552"/>
      <c r="AR18" s="552"/>
      <c r="AS18" s="553"/>
      <c r="AT18" s="551"/>
      <c r="AU18" s="137" t="s">
        <v>12</v>
      </c>
      <c r="AV18" s="145"/>
      <c r="AW18" s="149"/>
      <c r="AX18" s="139" t="s">
        <v>22</v>
      </c>
      <c r="AY18" s="541" t="s">
        <v>94</v>
      </c>
      <c r="AZ18" s="552"/>
      <c r="BA18" s="552"/>
      <c r="BB18" s="552"/>
      <c r="BC18" s="552"/>
      <c r="BD18" s="552"/>
      <c r="BE18" s="552"/>
      <c r="BF18" s="552"/>
      <c r="BG18" s="552"/>
      <c r="BH18" s="553"/>
      <c r="BI18" s="551"/>
      <c r="BJ18" s="137" t="s">
        <v>12</v>
      </c>
      <c r="BK18" s="145"/>
      <c r="BL18" s="149"/>
      <c r="BM18" s="139" t="s">
        <v>22</v>
      </c>
      <c r="BN18" s="541" t="s">
        <v>94</v>
      </c>
      <c r="BO18" s="552"/>
      <c r="BP18" s="552"/>
      <c r="BQ18" s="552"/>
      <c r="BR18" s="552"/>
      <c r="BS18" s="552"/>
      <c r="BT18" s="552"/>
      <c r="BU18" s="552"/>
      <c r="BV18" s="552"/>
      <c r="BW18" s="553"/>
    </row>
    <row r="19" spans="1:75" ht="24.75" customHeight="1">
      <c r="A19" s="551"/>
      <c r="B19" s="137" t="s">
        <v>11</v>
      </c>
      <c r="C19" s="145"/>
      <c r="D19" s="149"/>
      <c r="E19" s="139" t="s">
        <v>22</v>
      </c>
      <c r="F19" s="541" t="s">
        <v>94</v>
      </c>
      <c r="G19" s="552"/>
      <c r="H19" s="552"/>
      <c r="I19" s="552"/>
      <c r="J19" s="552"/>
      <c r="K19" s="552"/>
      <c r="L19" s="552"/>
      <c r="M19" s="552"/>
      <c r="N19" s="552"/>
      <c r="O19" s="553"/>
      <c r="P19" s="539"/>
      <c r="Q19" s="147"/>
      <c r="R19" s="145"/>
      <c r="S19" s="541"/>
      <c r="T19" s="542"/>
      <c r="U19" s="543"/>
      <c r="V19" s="544"/>
      <c r="W19" s="544"/>
      <c r="X19" s="544"/>
      <c r="Y19" s="544"/>
      <c r="Z19" s="544"/>
      <c r="AA19" s="544"/>
      <c r="AB19" s="544"/>
      <c r="AC19" s="544"/>
      <c r="AD19" s="544"/>
      <c r="AE19" s="551"/>
      <c r="AF19" s="137" t="s">
        <v>13</v>
      </c>
      <c r="AG19" s="145"/>
      <c r="AH19" s="149"/>
      <c r="AI19" s="139" t="s">
        <v>213</v>
      </c>
      <c r="AJ19" s="541" t="s">
        <v>64</v>
      </c>
      <c r="AK19" s="552"/>
      <c r="AL19" s="552"/>
      <c r="AM19" s="552"/>
      <c r="AN19" s="552"/>
      <c r="AO19" s="552"/>
      <c r="AP19" s="552"/>
      <c r="AQ19" s="552"/>
      <c r="AR19" s="552"/>
      <c r="AS19" s="553"/>
      <c r="AT19" s="551"/>
      <c r="AU19" s="137" t="s">
        <v>13</v>
      </c>
      <c r="AV19" s="145"/>
      <c r="AW19" s="149"/>
      <c r="AX19" s="139" t="s">
        <v>213</v>
      </c>
      <c r="AY19" s="541" t="s">
        <v>64</v>
      </c>
      <c r="AZ19" s="552"/>
      <c r="BA19" s="552"/>
      <c r="BB19" s="552"/>
      <c r="BC19" s="552"/>
      <c r="BD19" s="552"/>
      <c r="BE19" s="552"/>
      <c r="BF19" s="552"/>
      <c r="BG19" s="552"/>
      <c r="BH19" s="553"/>
      <c r="BI19" s="551"/>
      <c r="BJ19" s="137" t="s">
        <v>13</v>
      </c>
      <c r="BK19" s="145"/>
      <c r="BL19" s="149"/>
      <c r="BM19" s="139" t="s">
        <v>213</v>
      </c>
      <c r="BN19" s="541" t="s">
        <v>64</v>
      </c>
      <c r="BO19" s="552"/>
      <c r="BP19" s="552"/>
      <c r="BQ19" s="552"/>
      <c r="BR19" s="552"/>
      <c r="BS19" s="552"/>
      <c r="BT19" s="552"/>
      <c r="BU19" s="552"/>
      <c r="BV19" s="552"/>
      <c r="BW19" s="553"/>
    </row>
    <row r="20" spans="1:75" ht="24.75" customHeight="1" thickBot="1">
      <c r="A20" s="551"/>
      <c r="B20" s="137" t="s">
        <v>12</v>
      </c>
      <c r="C20" s="145"/>
      <c r="D20" s="149"/>
      <c r="E20" s="139" t="s">
        <v>22</v>
      </c>
      <c r="F20" s="541" t="s">
        <v>94</v>
      </c>
      <c r="G20" s="552"/>
      <c r="H20" s="552"/>
      <c r="I20" s="552"/>
      <c r="J20" s="552"/>
      <c r="K20" s="552"/>
      <c r="L20" s="552"/>
      <c r="M20" s="552"/>
      <c r="N20" s="552"/>
      <c r="O20" s="553"/>
      <c r="P20" s="540"/>
      <c r="Q20" s="148"/>
      <c r="R20" s="146"/>
      <c r="S20" s="546"/>
      <c r="T20" s="547"/>
      <c r="U20" s="548"/>
      <c r="V20" s="549"/>
      <c r="W20" s="549"/>
      <c r="X20" s="549"/>
      <c r="Y20" s="549"/>
      <c r="Z20" s="549"/>
      <c r="AA20" s="549"/>
      <c r="AB20" s="549"/>
      <c r="AC20" s="549"/>
      <c r="AD20" s="549"/>
      <c r="AE20" s="551"/>
      <c r="AF20" s="137" t="s">
        <v>14</v>
      </c>
      <c r="AG20" s="145"/>
      <c r="AH20" s="149"/>
      <c r="AI20" s="139" t="s">
        <v>213</v>
      </c>
      <c r="AJ20" s="541" t="s">
        <v>95</v>
      </c>
      <c r="AK20" s="552"/>
      <c r="AL20" s="552"/>
      <c r="AM20" s="552"/>
      <c r="AN20" s="552"/>
      <c r="AO20" s="552"/>
      <c r="AP20" s="552"/>
      <c r="AQ20" s="552"/>
      <c r="AR20" s="552"/>
      <c r="AS20" s="553"/>
      <c r="AT20" s="551"/>
      <c r="AU20" s="137" t="s">
        <v>14</v>
      </c>
      <c r="AV20" s="145"/>
      <c r="AW20" s="149"/>
      <c r="AX20" s="139" t="s">
        <v>213</v>
      </c>
      <c r="AY20" s="541" t="s">
        <v>95</v>
      </c>
      <c r="AZ20" s="552"/>
      <c r="BA20" s="552"/>
      <c r="BB20" s="552"/>
      <c r="BC20" s="552"/>
      <c r="BD20" s="552"/>
      <c r="BE20" s="552"/>
      <c r="BF20" s="552"/>
      <c r="BG20" s="552"/>
      <c r="BH20" s="553"/>
      <c r="BI20" s="551"/>
      <c r="BJ20" s="137" t="s">
        <v>14</v>
      </c>
      <c r="BK20" s="145"/>
      <c r="BL20" s="149"/>
      <c r="BM20" s="139" t="s">
        <v>213</v>
      </c>
      <c r="BN20" s="541" t="s">
        <v>95</v>
      </c>
      <c r="BO20" s="552"/>
      <c r="BP20" s="552"/>
      <c r="BQ20" s="552"/>
      <c r="BR20" s="552"/>
      <c r="BS20" s="552"/>
      <c r="BT20" s="552"/>
      <c r="BU20" s="552"/>
      <c r="BV20" s="552"/>
      <c r="BW20" s="553"/>
    </row>
    <row r="21" spans="1:75" ht="24.75" customHeight="1">
      <c r="A21" s="551"/>
      <c r="B21" s="137" t="s">
        <v>13</v>
      </c>
      <c r="C21" s="145"/>
      <c r="D21" s="149"/>
      <c r="E21" s="144" t="s">
        <v>213</v>
      </c>
      <c r="F21" s="541" t="s">
        <v>64</v>
      </c>
      <c r="G21" s="552"/>
      <c r="H21" s="552"/>
      <c r="I21" s="552"/>
      <c r="J21" s="552"/>
      <c r="K21" s="552"/>
      <c r="L21" s="552"/>
      <c r="M21" s="552"/>
      <c r="N21" s="552"/>
      <c r="O21" s="553"/>
      <c r="AE21" s="551"/>
      <c r="AF21" s="137" t="s">
        <v>26</v>
      </c>
      <c r="AG21" s="145"/>
      <c r="AH21" s="149"/>
      <c r="AI21" s="139" t="s">
        <v>24</v>
      </c>
      <c r="AJ21" s="541" t="s">
        <v>96</v>
      </c>
      <c r="AK21" s="552"/>
      <c r="AL21" s="552"/>
      <c r="AM21" s="552"/>
      <c r="AN21" s="552"/>
      <c r="AO21" s="552"/>
      <c r="AP21" s="552"/>
      <c r="AQ21" s="552"/>
      <c r="AR21" s="552"/>
      <c r="AS21" s="553"/>
      <c r="AT21" s="551"/>
      <c r="AU21" s="137" t="s">
        <v>26</v>
      </c>
      <c r="AV21" s="145"/>
      <c r="AW21" s="149"/>
      <c r="AX21" s="139" t="s">
        <v>24</v>
      </c>
      <c r="AY21" s="541" t="s">
        <v>96</v>
      </c>
      <c r="AZ21" s="552"/>
      <c r="BA21" s="552"/>
      <c r="BB21" s="552"/>
      <c r="BC21" s="552"/>
      <c r="BD21" s="552"/>
      <c r="BE21" s="552"/>
      <c r="BF21" s="552"/>
      <c r="BG21" s="552"/>
      <c r="BH21" s="553"/>
      <c r="BI21" s="551"/>
      <c r="BJ21" s="137" t="s">
        <v>26</v>
      </c>
      <c r="BK21" s="145"/>
      <c r="BL21" s="149"/>
      <c r="BM21" s="139" t="s">
        <v>24</v>
      </c>
      <c r="BN21" s="541" t="s">
        <v>96</v>
      </c>
      <c r="BO21" s="552"/>
      <c r="BP21" s="552"/>
      <c r="BQ21" s="552"/>
      <c r="BR21" s="552"/>
      <c r="BS21" s="552"/>
      <c r="BT21" s="552"/>
      <c r="BU21" s="552"/>
      <c r="BV21" s="552"/>
      <c r="BW21" s="553"/>
    </row>
    <row r="22" spans="1:75" ht="24.75" customHeight="1">
      <c r="A22" s="551"/>
      <c r="B22" s="137" t="s">
        <v>14</v>
      </c>
      <c r="C22" s="145"/>
      <c r="D22" s="149"/>
      <c r="E22" s="139" t="s">
        <v>213</v>
      </c>
      <c r="F22" s="541" t="s">
        <v>95</v>
      </c>
      <c r="G22" s="552"/>
      <c r="H22" s="552"/>
      <c r="I22" s="552"/>
      <c r="J22" s="552"/>
      <c r="K22" s="552"/>
      <c r="L22" s="552"/>
      <c r="M22" s="552"/>
      <c r="N22" s="552"/>
      <c r="O22" s="553"/>
      <c r="AE22" s="538" t="s">
        <v>190</v>
      </c>
      <c r="AF22" s="147"/>
      <c r="AG22" s="145"/>
      <c r="AH22" s="541"/>
      <c r="AI22" s="542"/>
      <c r="AJ22" s="543"/>
      <c r="AK22" s="544"/>
      <c r="AL22" s="544"/>
      <c r="AM22" s="544"/>
      <c r="AN22" s="544"/>
      <c r="AO22" s="544"/>
      <c r="AP22" s="544"/>
      <c r="AQ22" s="544"/>
      <c r="AR22" s="544"/>
      <c r="AS22" s="545"/>
      <c r="AT22" s="538" t="s">
        <v>190</v>
      </c>
      <c r="AU22" s="147"/>
      <c r="AV22" s="145"/>
      <c r="AW22" s="541"/>
      <c r="AX22" s="542"/>
      <c r="AY22" s="543"/>
      <c r="AZ22" s="544"/>
      <c r="BA22" s="544"/>
      <c r="BB22" s="544"/>
      <c r="BC22" s="544"/>
      <c r="BD22" s="544"/>
      <c r="BE22" s="544"/>
      <c r="BF22" s="544"/>
      <c r="BG22" s="544"/>
      <c r="BH22" s="545"/>
      <c r="BI22" s="538" t="s">
        <v>190</v>
      </c>
      <c r="BJ22" s="147"/>
      <c r="BK22" s="145"/>
      <c r="BL22" s="541"/>
      <c r="BM22" s="542"/>
      <c r="BN22" s="543"/>
      <c r="BO22" s="544"/>
      <c r="BP22" s="544"/>
      <c r="BQ22" s="544"/>
      <c r="BR22" s="544"/>
      <c r="BS22" s="544"/>
      <c r="BT22" s="544"/>
      <c r="BU22" s="544"/>
      <c r="BV22" s="544"/>
      <c r="BW22" s="545"/>
    </row>
    <row r="23" spans="1:75" ht="24.75" customHeight="1">
      <c r="A23" s="551"/>
      <c r="B23" s="137" t="s">
        <v>26</v>
      </c>
      <c r="C23" s="145"/>
      <c r="D23" s="149"/>
      <c r="E23" s="139" t="s">
        <v>24</v>
      </c>
      <c r="F23" s="541" t="s">
        <v>96</v>
      </c>
      <c r="G23" s="552"/>
      <c r="H23" s="552"/>
      <c r="I23" s="552"/>
      <c r="J23" s="552"/>
      <c r="K23" s="552"/>
      <c r="L23" s="552"/>
      <c r="M23" s="552"/>
      <c r="N23" s="552"/>
      <c r="O23" s="553"/>
      <c r="AE23" s="539"/>
      <c r="AF23" s="147"/>
      <c r="AG23" s="145"/>
      <c r="AH23" s="541"/>
      <c r="AI23" s="542"/>
      <c r="AJ23" s="543"/>
      <c r="AK23" s="544"/>
      <c r="AL23" s="544"/>
      <c r="AM23" s="544"/>
      <c r="AN23" s="544"/>
      <c r="AO23" s="544"/>
      <c r="AP23" s="544"/>
      <c r="AQ23" s="544"/>
      <c r="AR23" s="544"/>
      <c r="AS23" s="545"/>
      <c r="AT23" s="539"/>
      <c r="AU23" s="147"/>
      <c r="AV23" s="145"/>
      <c r="AW23" s="541"/>
      <c r="AX23" s="542"/>
      <c r="AY23" s="543"/>
      <c r="AZ23" s="544"/>
      <c r="BA23" s="544"/>
      <c r="BB23" s="544"/>
      <c r="BC23" s="544"/>
      <c r="BD23" s="544"/>
      <c r="BE23" s="544"/>
      <c r="BF23" s="544"/>
      <c r="BG23" s="544"/>
      <c r="BH23" s="545"/>
      <c r="BI23" s="539"/>
      <c r="BJ23" s="147"/>
      <c r="BK23" s="145"/>
      <c r="BL23" s="541"/>
      <c r="BM23" s="542"/>
      <c r="BN23" s="543"/>
      <c r="BO23" s="544"/>
      <c r="BP23" s="544"/>
      <c r="BQ23" s="544"/>
      <c r="BR23" s="544"/>
      <c r="BS23" s="544"/>
      <c r="BT23" s="544"/>
      <c r="BU23" s="544"/>
      <c r="BV23" s="544"/>
      <c r="BW23" s="545"/>
    </row>
    <row r="24" spans="1:75" ht="24.75" customHeight="1">
      <c r="A24" s="538" t="s">
        <v>190</v>
      </c>
      <c r="B24" s="147"/>
      <c r="C24" s="145"/>
      <c r="D24" s="541"/>
      <c r="E24" s="542"/>
      <c r="F24" s="543"/>
      <c r="G24" s="544"/>
      <c r="H24" s="544"/>
      <c r="I24" s="544"/>
      <c r="J24" s="544"/>
      <c r="K24" s="544"/>
      <c r="L24" s="544"/>
      <c r="M24" s="544"/>
      <c r="N24" s="544"/>
      <c r="O24" s="545"/>
      <c r="AE24" s="539"/>
      <c r="AF24" s="147"/>
      <c r="AG24" s="145"/>
      <c r="AH24" s="541"/>
      <c r="AI24" s="542"/>
      <c r="AJ24" s="543"/>
      <c r="AK24" s="544"/>
      <c r="AL24" s="544"/>
      <c r="AM24" s="544"/>
      <c r="AN24" s="544"/>
      <c r="AO24" s="544"/>
      <c r="AP24" s="544"/>
      <c r="AQ24" s="544"/>
      <c r="AR24" s="544"/>
      <c r="AS24" s="545"/>
      <c r="AT24" s="539"/>
      <c r="AU24" s="147"/>
      <c r="AV24" s="145"/>
      <c r="AW24" s="541"/>
      <c r="AX24" s="542"/>
      <c r="AY24" s="543"/>
      <c r="AZ24" s="544"/>
      <c r="BA24" s="544"/>
      <c r="BB24" s="544"/>
      <c r="BC24" s="544"/>
      <c r="BD24" s="544"/>
      <c r="BE24" s="544"/>
      <c r="BF24" s="544"/>
      <c r="BG24" s="544"/>
      <c r="BH24" s="545"/>
      <c r="BI24" s="539"/>
      <c r="BJ24" s="147"/>
      <c r="BK24" s="145"/>
      <c r="BL24" s="541"/>
      <c r="BM24" s="542"/>
      <c r="BN24" s="543"/>
      <c r="BO24" s="544"/>
      <c r="BP24" s="544"/>
      <c r="BQ24" s="544"/>
      <c r="BR24" s="544"/>
      <c r="BS24" s="544"/>
      <c r="BT24" s="544"/>
      <c r="BU24" s="544"/>
      <c r="BV24" s="544"/>
      <c r="BW24" s="545"/>
    </row>
    <row r="25" spans="1:75" ht="24.75" customHeight="1" thickBot="1">
      <c r="A25" s="539"/>
      <c r="B25" s="147"/>
      <c r="C25" s="145"/>
      <c r="D25" s="541"/>
      <c r="E25" s="542"/>
      <c r="F25" s="543"/>
      <c r="G25" s="544"/>
      <c r="H25" s="544"/>
      <c r="I25" s="544"/>
      <c r="J25" s="544"/>
      <c r="K25" s="544"/>
      <c r="L25" s="544"/>
      <c r="M25" s="544"/>
      <c r="N25" s="544"/>
      <c r="O25" s="545"/>
      <c r="AE25" s="540"/>
      <c r="AF25" s="148"/>
      <c r="AG25" s="146"/>
      <c r="AH25" s="546"/>
      <c r="AI25" s="547"/>
      <c r="AJ25" s="548"/>
      <c r="AK25" s="549"/>
      <c r="AL25" s="549"/>
      <c r="AM25" s="549"/>
      <c r="AN25" s="549"/>
      <c r="AO25" s="549"/>
      <c r="AP25" s="549"/>
      <c r="AQ25" s="549"/>
      <c r="AR25" s="549"/>
      <c r="AS25" s="550"/>
      <c r="AT25" s="540"/>
      <c r="AU25" s="148"/>
      <c r="AV25" s="146"/>
      <c r="AW25" s="546"/>
      <c r="AX25" s="547"/>
      <c r="AY25" s="548"/>
      <c r="AZ25" s="549"/>
      <c r="BA25" s="549"/>
      <c r="BB25" s="549"/>
      <c r="BC25" s="549"/>
      <c r="BD25" s="549"/>
      <c r="BE25" s="549"/>
      <c r="BF25" s="549"/>
      <c r="BG25" s="549"/>
      <c r="BH25" s="550"/>
      <c r="BI25" s="540"/>
      <c r="BJ25" s="148"/>
      <c r="BK25" s="146"/>
      <c r="BL25" s="546"/>
      <c r="BM25" s="547"/>
      <c r="BN25" s="548"/>
      <c r="BO25" s="549"/>
      <c r="BP25" s="549"/>
      <c r="BQ25" s="549"/>
      <c r="BR25" s="549"/>
      <c r="BS25" s="549"/>
      <c r="BT25" s="549"/>
      <c r="BU25" s="549"/>
      <c r="BV25" s="549"/>
      <c r="BW25" s="550"/>
    </row>
    <row r="26" spans="1:75" ht="24.75" customHeight="1">
      <c r="A26" s="539"/>
      <c r="B26" s="147"/>
      <c r="C26" s="145"/>
      <c r="D26" s="541"/>
      <c r="E26" s="542"/>
      <c r="F26" s="543"/>
      <c r="G26" s="544"/>
      <c r="H26" s="544"/>
      <c r="I26" s="544"/>
      <c r="J26" s="544"/>
      <c r="K26" s="544"/>
      <c r="L26" s="544"/>
      <c r="M26" s="544"/>
      <c r="N26" s="544"/>
      <c r="O26" s="545"/>
    </row>
    <row r="27" spans="1:75" ht="24.75" customHeight="1" thickBot="1">
      <c r="A27" s="540"/>
      <c r="B27" s="148"/>
      <c r="C27" s="146"/>
      <c r="D27" s="546"/>
      <c r="E27" s="547"/>
      <c r="F27" s="548"/>
      <c r="G27" s="549"/>
      <c r="H27" s="549"/>
      <c r="I27" s="549"/>
      <c r="J27" s="549"/>
      <c r="K27" s="549"/>
      <c r="L27" s="549"/>
      <c r="M27" s="549"/>
      <c r="N27" s="549"/>
      <c r="O27" s="550"/>
    </row>
    <row r="28" spans="1:75" ht="24.75" customHeight="1"/>
    <row r="29" spans="1:75" ht="24.75" customHeight="1"/>
    <row r="30" spans="1:75" ht="24.75" customHeight="1"/>
  </sheetData>
  <sheetProtection algorithmName="SHA-512" hashValue="T7wxoNrFDE6GHXEfol1FjBBt8AlFCCdQfWGAbJkmDih398/MYQtWBaGA7pN2K7L6W0+n90icr8OFyp2cyN9Nhg==" saltValue="buA2MunKUZjEsQQLC84BAw==" spinCount="100000" sheet="1" objects="1" scenarios="1" selectLockedCells="1" autoFilter="0"/>
  <mergeCells count="168">
    <mergeCell ref="AT22:AT25"/>
    <mergeCell ref="AW22:AX22"/>
    <mergeCell ref="AY22:BH22"/>
    <mergeCell ref="AW23:AX23"/>
    <mergeCell ref="AY23:BH23"/>
    <mergeCell ref="AW24:AX24"/>
    <mergeCell ref="AY24:BH24"/>
    <mergeCell ref="AW25:AX25"/>
    <mergeCell ref="AY25:BH25"/>
    <mergeCell ref="AY14:BH14"/>
    <mergeCell ref="AT15:AT21"/>
    <mergeCell ref="AY16:BH16"/>
    <mergeCell ref="AY17:BH17"/>
    <mergeCell ref="AY18:BH18"/>
    <mergeCell ref="AY19:BH19"/>
    <mergeCell ref="AY20:BH20"/>
    <mergeCell ref="AY21:BH21"/>
    <mergeCell ref="AY15:BB15"/>
    <mergeCell ref="BC15:BH15"/>
    <mergeCell ref="AT8:AT13"/>
    <mergeCell ref="AY9:BH9"/>
    <mergeCell ref="AY10:BH10"/>
    <mergeCell ref="AY11:BH11"/>
    <mergeCell ref="AY12:BH12"/>
    <mergeCell ref="AY13:BH13"/>
    <mergeCell ref="AT1:BH1"/>
    <mergeCell ref="AT2:AU2"/>
    <mergeCell ref="AW2:AX2"/>
    <mergeCell ref="AY2:BH2"/>
    <mergeCell ref="AW3:AX7"/>
    <mergeCell ref="AY3:BH3"/>
    <mergeCell ref="AT4:AT7"/>
    <mergeCell ref="AY4:BH7"/>
    <mergeCell ref="A10:A15"/>
    <mergeCell ref="F11:O11"/>
    <mergeCell ref="U12:AD12"/>
    <mergeCell ref="A24:A27"/>
    <mergeCell ref="F24:O24"/>
    <mergeCell ref="F25:O25"/>
    <mergeCell ref="F26:O26"/>
    <mergeCell ref="F27:O27"/>
    <mergeCell ref="D25:E25"/>
    <mergeCell ref="D26:E26"/>
    <mergeCell ref="D27:E27"/>
    <mergeCell ref="A17:A23"/>
    <mergeCell ref="F18:O18"/>
    <mergeCell ref="F19:O19"/>
    <mergeCell ref="F20:O20"/>
    <mergeCell ref="F21:O21"/>
    <mergeCell ref="F22:O22"/>
    <mergeCell ref="F23:O23"/>
    <mergeCell ref="U16:AD16"/>
    <mergeCell ref="U17:AD17"/>
    <mergeCell ref="U18:AD18"/>
    <mergeCell ref="U19:AD19"/>
    <mergeCell ref="F2:O2"/>
    <mergeCell ref="F12:O12"/>
    <mergeCell ref="F15:O15"/>
    <mergeCell ref="F13:O13"/>
    <mergeCell ref="F14:O14"/>
    <mergeCell ref="F4:O4"/>
    <mergeCell ref="F5:O5"/>
    <mergeCell ref="F6:O9"/>
    <mergeCell ref="U4:AD4"/>
    <mergeCell ref="U5:AD5"/>
    <mergeCell ref="P2:Q2"/>
    <mergeCell ref="S2:T2"/>
    <mergeCell ref="U2:AD2"/>
    <mergeCell ref="S3:T5"/>
    <mergeCell ref="P6:P11"/>
    <mergeCell ref="U7:AD7"/>
    <mergeCell ref="U8:AD8"/>
    <mergeCell ref="U11:AD11"/>
    <mergeCell ref="U9:AD9"/>
    <mergeCell ref="U10:AD10"/>
    <mergeCell ref="AJ12:AS12"/>
    <mergeCell ref="AJ3:AS3"/>
    <mergeCell ref="AE4:AE7"/>
    <mergeCell ref="AH3:AI7"/>
    <mergeCell ref="AJ4:AS7"/>
    <mergeCell ref="AE8:AE13"/>
    <mergeCell ref="AJ9:AS9"/>
    <mergeCell ref="AJ10:AS10"/>
    <mergeCell ref="AJ13:AS13"/>
    <mergeCell ref="AJ11:AS11"/>
    <mergeCell ref="AJ25:AS25"/>
    <mergeCell ref="AE15:AE21"/>
    <mergeCell ref="AJ20:AS20"/>
    <mergeCell ref="AJ21:AS21"/>
    <mergeCell ref="AE22:AE25"/>
    <mergeCell ref="AH22:AI22"/>
    <mergeCell ref="AH23:AI23"/>
    <mergeCell ref="AH24:AI24"/>
    <mergeCell ref="AH25:AI25"/>
    <mergeCell ref="AJ19:AS19"/>
    <mergeCell ref="AJ14:AS14"/>
    <mergeCell ref="AJ16:AS16"/>
    <mergeCell ref="AJ17:AS17"/>
    <mergeCell ref="AJ18:AS18"/>
    <mergeCell ref="P13:P16"/>
    <mergeCell ref="D24:E24"/>
    <mergeCell ref="S17:T17"/>
    <mergeCell ref="S18:T18"/>
    <mergeCell ref="S19:T19"/>
    <mergeCell ref="S20:T20"/>
    <mergeCell ref="P17:P20"/>
    <mergeCell ref="F16:O16"/>
    <mergeCell ref="AJ22:AS22"/>
    <mergeCell ref="AJ23:AS23"/>
    <mergeCell ref="AJ24:AS24"/>
    <mergeCell ref="U20:AD20"/>
    <mergeCell ref="F17:I17"/>
    <mergeCell ref="U13:X13"/>
    <mergeCell ref="J17:O17"/>
    <mergeCell ref="Y13:AD13"/>
    <mergeCell ref="AJ15:AM15"/>
    <mergeCell ref="AN15:AS15"/>
    <mergeCell ref="U14:AD14"/>
    <mergeCell ref="U15:AD15"/>
    <mergeCell ref="BI1:BW1"/>
    <mergeCell ref="BI2:BJ2"/>
    <mergeCell ref="BL2:BM2"/>
    <mergeCell ref="BN2:BW2"/>
    <mergeCell ref="BL3:BM7"/>
    <mergeCell ref="BN3:BW3"/>
    <mergeCell ref="BI4:BI7"/>
    <mergeCell ref="BN4:BW7"/>
    <mergeCell ref="A4:A5"/>
    <mergeCell ref="P4:P5"/>
    <mergeCell ref="F3:I3"/>
    <mergeCell ref="U3:X3"/>
    <mergeCell ref="J3:O3"/>
    <mergeCell ref="Y3:AD3"/>
    <mergeCell ref="AE1:AS1"/>
    <mergeCell ref="AE2:AF2"/>
    <mergeCell ref="AH2:AI2"/>
    <mergeCell ref="AJ2:AS2"/>
    <mergeCell ref="A1:O1"/>
    <mergeCell ref="D3:E9"/>
    <mergeCell ref="A6:A9"/>
    <mergeCell ref="A2:B2"/>
    <mergeCell ref="D2:E2"/>
    <mergeCell ref="P1:AD1"/>
    <mergeCell ref="BI8:BI13"/>
    <mergeCell ref="BN9:BW9"/>
    <mergeCell ref="BN10:BW10"/>
    <mergeCell ref="BN11:BW11"/>
    <mergeCell ref="BN12:BW12"/>
    <mergeCell ref="BN13:BW13"/>
    <mergeCell ref="BN14:BW14"/>
    <mergeCell ref="BI15:BI21"/>
    <mergeCell ref="BN16:BW16"/>
    <mergeCell ref="BN17:BW17"/>
    <mergeCell ref="BN18:BW18"/>
    <mergeCell ref="BN19:BW19"/>
    <mergeCell ref="BN20:BW20"/>
    <mergeCell ref="BN21:BW21"/>
    <mergeCell ref="BN15:BQ15"/>
    <mergeCell ref="BR15:BW15"/>
    <mergeCell ref="BI22:BI25"/>
    <mergeCell ref="BL22:BM22"/>
    <mergeCell ref="BN22:BW22"/>
    <mergeCell ref="BL23:BM23"/>
    <mergeCell ref="BN23:BW23"/>
    <mergeCell ref="BL24:BM24"/>
    <mergeCell ref="BN24:BW24"/>
    <mergeCell ref="BL25:BM25"/>
    <mergeCell ref="BN25:BW25"/>
  </mergeCells>
  <phoneticPr fontId="1"/>
  <conditionalFormatting sqref="J3:O3">
    <cfRule type="containsBlanks" dxfId="1" priority="4">
      <formula>LEN(TRIM(J3))=0</formula>
    </cfRule>
  </conditionalFormatting>
  <conditionalFormatting sqref="Y3:AD3">
    <cfRule type="containsBlanks" dxfId="0" priority="1">
      <formula>LEN(TRIM(Y3))=0</formula>
    </cfRule>
  </conditionalFormatting>
  <dataValidations count="7">
    <dataValidation type="list" allowBlank="1" showInputMessage="1" showErrorMessage="1" sqref="J3:O3 Y3:AD3" xr:uid="{55724727-7C48-4DDB-BD77-20B4F17BC2DF}">
      <formula1>"必要,不要"</formula1>
    </dataValidation>
    <dataValidation type="list" allowBlank="1" showInputMessage="1" showErrorMessage="1" sqref="F5:O5 U5:AD5 AJ3:AS3 AY3:BH3" xr:uid="{B0571F18-4EC2-4247-923C-CA32566D4A05}">
      <formula1>"多目的広場１,体育館,センター棟前,研修棟,談話室"</formula1>
    </dataValidation>
    <dataValidation type="list" allowBlank="1" showInputMessage="1" showErrorMessage="1" sqref="F4:O4 U4:AD4" xr:uid="{B7D3A1DD-984A-48FF-B756-91883CB0AEDB}">
      <formula1>"多目的広場１,センター棟前,センター棟,体育館,研修棟"</formula1>
    </dataValidation>
    <dataValidation type="list" allowBlank="1" showInputMessage="1" showErrorMessage="1" sqref="AV3 AG3 BK3" xr:uid="{0356CC73-42B3-47EF-9219-434365E5DBB2}">
      <formula1>$A$58:$A$120</formula1>
    </dataValidation>
    <dataValidation type="list" allowBlank="1" showInputMessage="1" showErrorMessage="1" sqref="AG4:AG7 AV4:AV7 BK4:BK7" xr:uid="{38FBA668-6610-4B21-B50F-D7B603023287}">
      <formula1>$A$108:$A$116</formula1>
    </dataValidation>
    <dataValidation type="list" allowBlank="1" showInputMessage="1" showErrorMessage="1" sqref="AV8:AV18 BK8:BK18" xr:uid="{AA7427D8-64CB-405B-B14E-A7BBC1BDA1D5}">
      <formula1>$A$64:$A$94</formula1>
    </dataValidation>
    <dataValidation type="list" allowBlank="1" showInputMessage="1" showErrorMessage="1" sqref="AG19:AG21 AV19:AV21 BK19:BK21" xr:uid="{2367D323-C2A1-4BC2-99EB-7E4545D44654}">
      <formula1>$A$102:$A$114</formula1>
    </dataValidation>
  </dataValidations>
  <pageMargins left="0.7" right="0.7" top="0.75" bottom="0.75" header="0.3" footer="0.3"/>
  <pageSetup paperSize="9" scale="94" orientation="portrait" r:id="rId1"/>
  <colBreaks count="4" manualBreakCount="4">
    <brk id="15" max="1048575" man="1"/>
    <brk id="30" max="1048575" man="1"/>
    <brk id="45" max="1048575" man="1"/>
    <brk id="60" max="1048575" man="1"/>
  </colBreaks>
  <extLst>
    <ext xmlns:x14="http://schemas.microsoft.com/office/spreadsheetml/2009/9/main" uri="{CCE6A557-97BC-4b89-ADB6-D9C93CAAB3DF}">
      <x14:dataValidations xmlns:xm="http://schemas.microsoft.com/office/excel/2006/main" count="8">
        <x14:dataValidation type="list" allowBlank="1" showInputMessage="1" showErrorMessage="1" xr:uid="{181E2D22-D5B0-440D-AF64-EEDE88D4CA19}">
          <x14:formula1>
            <xm:f>まとめ!$A$24:$A$48</xm:f>
          </x14:formula1>
          <xm:sqref>C3:C4</xm:sqref>
        </x14:dataValidation>
        <x14:dataValidation type="list" allowBlank="1" showInputMessage="1" showErrorMessage="1" xr:uid="{015CD7B9-28B5-42D4-88E0-C36C10EB6029}">
          <x14:formula1>
            <xm:f>まとめ!$A$10:$A$72</xm:f>
          </x14:formula1>
          <xm:sqref>C5 R5</xm:sqref>
        </x14:dataValidation>
        <x14:dataValidation type="list" allowBlank="1" showInputMessage="1" showErrorMessage="1" xr:uid="{AAE8BE9F-8DAE-4742-AAAE-A2AB5607CE51}">
          <x14:formula1>
            <xm:f>まとめ!$A$60:$A$68</xm:f>
          </x14:formula1>
          <xm:sqref>C6:C9</xm:sqref>
        </x14:dataValidation>
        <x14:dataValidation type="list" allowBlank="1" showInputMessage="1" showErrorMessage="1" xr:uid="{E029A676-0831-4B25-A14D-3E4A65C56E7D}">
          <x14:formula1>
            <xm:f>まとめ!$A$22:$A$46</xm:f>
          </x14:formula1>
          <xm:sqref>R6:R16</xm:sqref>
        </x14:dataValidation>
        <x14:dataValidation type="list" allowBlank="1" showInputMessage="1" showErrorMessage="1" xr:uid="{64AED1D3-1CC9-4815-B0EE-92517E65ACD6}">
          <x14:formula1>
            <xm:f>まとめ!$A$24:$A$46</xm:f>
          </x14:formula1>
          <xm:sqref>C10:C20</xm:sqref>
        </x14:dataValidation>
        <x14:dataValidation type="list" allowBlank="1" showInputMessage="1" showErrorMessage="1" xr:uid="{350979DC-E01D-4D5B-8730-AC662E6D1D4F}">
          <x14:formula1>
            <xm:f>まとめ!$A$16:$A$46</xm:f>
          </x14:formula1>
          <xm:sqref>AG8:AG18</xm:sqref>
        </x14:dataValidation>
        <x14:dataValidation type="list" allowBlank="1" showInputMessage="1" showErrorMessage="1" xr:uid="{D3535A8F-4D39-4889-A090-8916BEF65718}">
          <x14:formula1>
            <xm:f>まとめ!$A$54:$A$66</xm:f>
          </x14:formula1>
          <xm:sqref>C21:C23</xm:sqref>
        </x14:dataValidation>
        <x14:dataValidation type="list" allowBlank="1" showInputMessage="1" showErrorMessage="1" xr:uid="{BA9BF478-AF4A-43CD-8B61-4CA7F280BF59}">
          <x14:formula1>
            <xm:f>まとめ!$A$20:$A$52</xm:f>
          </x14:formula1>
          <xm:sqref>R3:R4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34926-2429-4DF1-A340-3F41C796EE11}">
  <dimension ref="A2:AO72"/>
  <sheetViews>
    <sheetView workbookViewId="0">
      <selection activeCell="W78" sqref="W78"/>
    </sheetView>
  </sheetViews>
  <sheetFormatPr defaultRowHeight="13.5"/>
  <cols>
    <col min="1" max="2" width="6.25" customWidth="1"/>
    <col min="3" max="35" width="3.75" customWidth="1"/>
    <col min="36" max="41" width="3.625" customWidth="1"/>
  </cols>
  <sheetData>
    <row r="2" spans="1:41" s="24" customFormat="1" ht="11.25" thickBot="1">
      <c r="A2" s="24" t="s">
        <v>83</v>
      </c>
      <c r="B2" s="24" t="s">
        <v>84</v>
      </c>
      <c r="C2" s="8" t="s">
        <v>51</v>
      </c>
      <c r="D2" s="8" t="s">
        <v>52</v>
      </c>
      <c r="E2" s="8" t="s">
        <v>63</v>
      </c>
      <c r="F2" s="8" t="s">
        <v>85</v>
      </c>
      <c r="G2" s="8" t="s">
        <v>75</v>
      </c>
      <c r="H2" s="8" t="s">
        <v>77</v>
      </c>
      <c r="I2" s="8" t="s">
        <v>51</v>
      </c>
      <c r="J2" s="8" t="s">
        <v>52</v>
      </c>
      <c r="K2" s="8" t="s">
        <v>71</v>
      </c>
      <c r="L2" s="8" t="s">
        <v>72</v>
      </c>
      <c r="M2" s="8" t="s">
        <v>73</v>
      </c>
      <c r="N2" s="8" t="s">
        <v>74</v>
      </c>
      <c r="O2" s="8" t="s">
        <v>76</v>
      </c>
      <c r="P2" s="8" t="s">
        <v>78</v>
      </c>
      <c r="Q2" s="8" t="s">
        <v>51</v>
      </c>
      <c r="R2" s="8" t="s">
        <v>52</v>
      </c>
      <c r="S2" s="8" t="s">
        <v>71</v>
      </c>
      <c r="T2" s="8" t="s">
        <v>72</v>
      </c>
      <c r="U2" s="8" t="s">
        <v>73</v>
      </c>
      <c r="V2" s="8" t="s">
        <v>74</v>
      </c>
      <c r="W2" s="8" t="s">
        <v>79</v>
      </c>
      <c r="X2" s="8" t="s">
        <v>80</v>
      </c>
      <c r="Y2" s="8" t="s">
        <v>51</v>
      </c>
      <c r="Z2" s="8" t="s">
        <v>52</v>
      </c>
      <c r="AA2" s="8" t="s">
        <v>71</v>
      </c>
      <c r="AB2" s="8" t="s">
        <v>72</v>
      </c>
      <c r="AC2" s="8" t="s">
        <v>73</v>
      </c>
      <c r="AD2" s="8" t="s">
        <v>74</v>
      </c>
      <c r="AE2" s="8" t="s">
        <v>81</v>
      </c>
      <c r="AF2" s="8" t="s">
        <v>82</v>
      </c>
      <c r="AG2" s="8" t="s">
        <v>51</v>
      </c>
      <c r="AH2" s="8" t="s">
        <v>52</v>
      </c>
      <c r="AI2" s="8" t="s">
        <v>71</v>
      </c>
      <c r="AJ2" s="8" t="s">
        <v>72</v>
      </c>
      <c r="AK2" s="8" t="s">
        <v>73</v>
      </c>
      <c r="AL2" s="8" t="s">
        <v>74</v>
      </c>
      <c r="AM2" s="24" t="s">
        <v>188</v>
      </c>
      <c r="AN2" s="24" t="s">
        <v>187</v>
      </c>
      <c r="AO2" s="24" t="s">
        <v>189</v>
      </c>
    </row>
    <row r="3" spans="1:41" ht="14.25" thickBot="1">
      <c r="A3" s="27">
        <f>活動申込!C3</f>
        <v>0</v>
      </c>
      <c r="B3" s="28">
        <f>活動申込!R3</f>
        <v>0</v>
      </c>
      <c r="C3" s="29">
        <f>宿泊者名簿!E27</f>
        <v>0</v>
      </c>
      <c r="D3" s="29">
        <f>宿泊者名簿!E28</f>
        <v>0</v>
      </c>
      <c r="E3" s="29">
        <f>宿泊者名簿!Q28</f>
        <v>0</v>
      </c>
      <c r="F3" s="29">
        <f>宿泊者名簿!M23</f>
        <v>6</v>
      </c>
      <c r="G3" s="29">
        <f>宿泊者名簿!$P23</f>
        <v>0</v>
      </c>
      <c r="H3" s="29">
        <f>宿泊者名簿!$R23</f>
        <v>0</v>
      </c>
      <c r="I3" s="29">
        <f>宿泊者名簿!J16</f>
        <v>0</v>
      </c>
      <c r="J3" s="29">
        <f>宿泊者名簿!J17</f>
        <v>0</v>
      </c>
      <c r="K3" s="29">
        <f>SUM(宿泊者名簿!C3,宿泊者名簿!C4)</f>
        <v>0</v>
      </c>
      <c r="L3" s="29">
        <f>宿泊者名簿!C5</f>
        <v>0</v>
      </c>
      <c r="M3" s="29">
        <f>SUM(宿泊者名簿!C6,宿泊者名簿!C7,宿泊者名簿!C8)</f>
        <v>0</v>
      </c>
      <c r="N3" s="29">
        <f>宿泊者名簿!C2</f>
        <v>0</v>
      </c>
      <c r="O3" s="29">
        <f>宿泊者名簿!$P24</f>
        <v>0</v>
      </c>
      <c r="P3" s="29">
        <f>宿泊者名簿!$R24</f>
        <v>0</v>
      </c>
      <c r="Q3" s="29">
        <f>宿泊者名簿!K16</f>
        <v>0</v>
      </c>
      <c r="R3" s="29">
        <f>宿泊者名簿!K17</f>
        <v>0</v>
      </c>
      <c r="S3" s="29">
        <f>SUM(宿泊者名簿!D3,宿泊者名簿!D4)</f>
        <v>0</v>
      </c>
      <c r="T3" s="29">
        <f>宿泊者名簿!D5</f>
        <v>0</v>
      </c>
      <c r="U3" s="29">
        <f>SUM(宿泊者名簿!D6,宿泊者名簿!D7,宿泊者名簿!D8)</f>
        <v>0</v>
      </c>
      <c r="V3" s="29">
        <f>宿泊者名簿!D2</f>
        <v>0</v>
      </c>
      <c r="W3" s="29">
        <f>宿泊者名簿!$P25</f>
        <v>0</v>
      </c>
      <c r="X3" s="29">
        <f>宿泊者名簿!$R25</f>
        <v>0</v>
      </c>
      <c r="Y3" s="29">
        <f>宿泊者名簿!L16</f>
        <v>0</v>
      </c>
      <c r="Z3" s="29">
        <f>宿泊者名簿!L17</f>
        <v>0</v>
      </c>
      <c r="AA3" s="29">
        <f>SUM(宿泊者名簿!E3,宿泊者名簿!E4)</f>
        <v>0</v>
      </c>
      <c r="AB3" s="29">
        <f>宿泊者名簿!E5</f>
        <v>0</v>
      </c>
      <c r="AC3" s="29">
        <f>SUM(宿泊者名簿!E6,宿泊者名簿!E7,宿泊者名簿!E8)</f>
        <v>0</v>
      </c>
      <c r="AD3" s="29">
        <f>宿泊者名簿!E2</f>
        <v>0</v>
      </c>
      <c r="AE3" s="29">
        <f>宿泊者名簿!$P26</f>
        <v>0</v>
      </c>
      <c r="AF3" s="29">
        <f>宿泊者名簿!$R26</f>
        <v>0</v>
      </c>
      <c r="AG3" s="29">
        <f>宿泊者名簿!M16</f>
        <v>0</v>
      </c>
      <c r="AH3" s="29">
        <f>宿泊者名簿!M17</f>
        <v>0</v>
      </c>
      <c r="AI3" s="29">
        <f>SUM(宿泊者名簿!F3,宿泊者名簿!F4)</f>
        <v>0</v>
      </c>
      <c r="AJ3" s="29">
        <f>宿泊者名簿!F5</f>
        <v>0</v>
      </c>
      <c r="AK3" s="29">
        <f>SUM(宿泊者名簿!F6,宿泊者名簿!F7,宿泊者名簿!F8)</f>
        <v>0</v>
      </c>
      <c r="AL3" s="29">
        <f>宿泊者名簿!F2</f>
        <v>0</v>
      </c>
      <c r="AM3" s="29">
        <f>宿泊者名簿!D25</f>
        <v>0</v>
      </c>
      <c r="AN3" s="29">
        <f>宿泊者名簿!D26</f>
        <v>0</v>
      </c>
      <c r="AO3" s="30">
        <f>宿泊者名簿!I25</f>
        <v>0</v>
      </c>
    </row>
    <row r="5" spans="1:41">
      <c r="B5" s="10"/>
      <c r="E5" s="10"/>
      <c r="H5" s="10"/>
      <c r="K5" s="10"/>
    </row>
    <row r="6" spans="1:41">
      <c r="B6" s="10"/>
      <c r="E6" s="10"/>
      <c r="H6" s="10"/>
      <c r="K6" s="10"/>
    </row>
    <row r="10" spans="1:41" hidden="1">
      <c r="A10" s="9">
        <v>0.27083333333333298</v>
      </c>
    </row>
    <row r="11" spans="1:41" hidden="1">
      <c r="A11" s="9">
        <v>0.28125</v>
      </c>
    </row>
    <row r="12" spans="1:41" hidden="1">
      <c r="A12" s="9">
        <v>0.29166666666666602</v>
      </c>
    </row>
    <row r="13" spans="1:41" hidden="1">
      <c r="A13" s="9">
        <v>0.30208333333333298</v>
      </c>
    </row>
    <row r="14" spans="1:41" hidden="1">
      <c r="A14" s="9">
        <v>0.3125</v>
      </c>
    </row>
    <row r="15" spans="1:41" hidden="1">
      <c r="A15" s="9">
        <v>0.32291666666666702</v>
      </c>
    </row>
    <row r="16" spans="1:41" hidden="1">
      <c r="A16" s="9">
        <v>0.33333333333333298</v>
      </c>
    </row>
    <row r="17" spans="1:1" hidden="1">
      <c r="A17" s="9">
        <v>0.34375</v>
      </c>
    </row>
    <row r="18" spans="1:1" hidden="1">
      <c r="A18" s="9">
        <v>0.35416666666666702</v>
      </c>
    </row>
    <row r="19" spans="1:1" hidden="1">
      <c r="A19" s="9">
        <v>0.36458333333333298</v>
      </c>
    </row>
    <row r="20" spans="1:1" hidden="1">
      <c r="A20" s="9">
        <v>0.375</v>
      </c>
    </row>
    <row r="21" spans="1:1" hidden="1">
      <c r="A21" s="9">
        <v>0.38541666666666702</v>
      </c>
    </row>
    <row r="22" spans="1:1" hidden="1">
      <c r="A22" s="9">
        <v>0.39583333333333298</v>
      </c>
    </row>
    <row r="23" spans="1:1" hidden="1">
      <c r="A23" s="9">
        <v>0.40625</v>
      </c>
    </row>
    <row r="24" spans="1:1" hidden="1">
      <c r="A24" s="9">
        <v>0.41666666666666669</v>
      </c>
    </row>
    <row r="25" spans="1:1" hidden="1">
      <c r="A25" s="9">
        <v>0.42708333333333331</v>
      </c>
    </row>
    <row r="26" spans="1:1" hidden="1">
      <c r="A26" s="9">
        <v>0.4375</v>
      </c>
    </row>
    <row r="27" spans="1:1" hidden="1">
      <c r="A27" s="9">
        <v>0.44791666666666702</v>
      </c>
    </row>
    <row r="28" spans="1:1" hidden="1">
      <c r="A28" s="9">
        <v>0.45833333333333298</v>
      </c>
    </row>
    <row r="29" spans="1:1" hidden="1">
      <c r="A29" s="9">
        <v>0.46875</v>
      </c>
    </row>
    <row r="30" spans="1:1" hidden="1">
      <c r="A30" s="9">
        <v>0.47916666666666602</v>
      </c>
    </row>
    <row r="31" spans="1:1" hidden="1">
      <c r="A31" s="9">
        <v>0.48958333333333298</v>
      </c>
    </row>
    <row r="32" spans="1:1" hidden="1">
      <c r="A32" s="9">
        <v>0.5</v>
      </c>
    </row>
    <row r="33" spans="1:1" hidden="1">
      <c r="A33" s="9">
        <v>0.51041666666666596</v>
      </c>
    </row>
    <row r="34" spans="1:1" hidden="1">
      <c r="A34" s="9">
        <v>0.52083333333333304</v>
      </c>
    </row>
    <row r="35" spans="1:1" hidden="1">
      <c r="A35" s="9">
        <v>0.53125</v>
      </c>
    </row>
    <row r="36" spans="1:1" hidden="1">
      <c r="A36" s="9">
        <v>0.54166666666666696</v>
      </c>
    </row>
    <row r="37" spans="1:1" hidden="1">
      <c r="A37" s="9">
        <v>0.55208333333333304</v>
      </c>
    </row>
    <row r="38" spans="1:1" hidden="1">
      <c r="A38" s="9">
        <v>0.5625</v>
      </c>
    </row>
    <row r="39" spans="1:1" hidden="1">
      <c r="A39" s="9">
        <v>0.57291666666666596</v>
      </c>
    </row>
    <row r="40" spans="1:1" hidden="1">
      <c r="A40" s="9">
        <v>0.58333333333333304</v>
      </c>
    </row>
    <row r="41" spans="1:1" hidden="1">
      <c r="A41" s="9">
        <v>0.59375</v>
      </c>
    </row>
    <row r="42" spans="1:1" hidden="1">
      <c r="A42" s="9">
        <v>0.60416666666666596</v>
      </c>
    </row>
    <row r="43" spans="1:1" hidden="1">
      <c r="A43" s="9">
        <v>0.61458333333333304</v>
      </c>
    </row>
    <row r="44" spans="1:1" hidden="1">
      <c r="A44" s="9">
        <v>0.625</v>
      </c>
    </row>
    <row r="45" spans="1:1" hidden="1">
      <c r="A45" s="9">
        <v>0.63541666666666596</v>
      </c>
    </row>
    <row r="46" spans="1:1" hidden="1">
      <c r="A46" s="9">
        <v>0.64583333333333304</v>
      </c>
    </row>
    <row r="47" spans="1:1" hidden="1">
      <c r="A47" s="9">
        <v>0.656249999999999</v>
      </c>
    </row>
    <row r="48" spans="1:1" hidden="1">
      <c r="A48" s="9">
        <v>0.66666666666666596</v>
      </c>
    </row>
    <row r="49" spans="1:1" hidden="1">
      <c r="A49" s="9">
        <v>0.67708333333333304</v>
      </c>
    </row>
    <row r="50" spans="1:1" hidden="1">
      <c r="A50" s="9">
        <v>0.6875</v>
      </c>
    </row>
    <row r="51" spans="1:1" hidden="1">
      <c r="A51" s="9">
        <v>0.69791666666666696</v>
      </c>
    </row>
    <row r="52" spans="1:1" hidden="1">
      <c r="A52" s="9">
        <v>0.70833333333333404</v>
      </c>
    </row>
    <row r="53" spans="1:1" hidden="1">
      <c r="A53" s="9">
        <v>0.718750000000001</v>
      </c>
    </row>
    <row r="54" spans="1:1" hidden="1">
      <c r="A54" s="9">
        <v>0.72916666666666796</v>
      </c>
    </row>
    <row r="55" spans="1:1" hidden="1">
      <c r="A55" s="9">
        <v>0.73958333333333504</v>
      </c>
    </row>
    <row r="56" spans="1:1" hidden="1">
      <c r="A56" s="9">
        <v>0.750000000000002</v>
      </c>
    </row>
    <row r="57" spans="1:1" hidden="1">
      <c r="A57" s="9">
        <v>0.76041666666666896</v>
      </c>
    </row>
    <row r="58" spans="1:1" hidden="1">
      <c r="A58" s="9">
        <v>0.77083333333333603</v>
      </c>
    </row>
    <row r="59" spans="1:1" hidden="1">
      <c r="A59" s="9">
        <v>0.781250000000003</v>
      </c>
    </row>
    <row r="60" spans="1:1" hidden="1">
      <c r="A60" s="9">
        <v>0.79166666666666996</v>
      </c>
    </row>
    <row r="61" spans="1:1" hidden="1">
      <c r="A61" s="9">
        <v>0.80208333333333603</v>
      </c>
    </row>
    <row r="62" spans="1:1" hidden="1">
      <c r="A62" s="9">
        <v>0.812500000000003</v>
      </c>
    </row>
    <row r="63" spans="1:1" hidden="1">
      <c r="A63" s="9">
        <v>0.82291666666666996</v>
      </c>
    </row>
    <row r="64" spans="1:1" hidden="1">
      <c r="A64" s="9">
        <v>0.83333333333333703</v>
      </c>
    </row>
    <row r="65" spans="1:1" hidden="1">
      <c r="A65" s="9">
        <v>0.843750000000004</v>
      </c>
    </row>
    <row r="66" spans="1:1" hidden="1">
      <c r="A66" s="9">
        <v>0.85416666666667096</v>
      </c>
    </row>
    <row r="67" spans="1:1" hidden="1">
      <c r="A67" s="9">
        <v>0.86458333333333803</v>
      </c>
    </row>
    <row r="68" spans="1:1" hidden="1">
      <c r="A68" s="9">
        <v>0.875000000000005</v>
      </c>
    </row>
    <row r="69" spans="1:1" hidden="1">
      <c r="A69" s="9">
        <v>0.88541666666667196</v>
      </c>
    </row>
    <row r="70" spans="1:1" hidden="1">
      <c r="A70" s="9">
        <v>0.89583333333333903</v>
      </c>
    </row>
    <row r="71" spans="1:1" hidden="1">
      <c r="A71" s="9">
        <v>0.906250000000006</v>
      </c>
    </row>
    <row r="72" spans="1:1" hidden="1">
      <c r="A72" s="9">
        <v>0.91666666666667296</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4E097-B09A-440C-8E13-B0190C3398A1}">
  <dimension ref="A1:N44"/>
  <sheetViews>
    <sheetView workbookViewId="0">
      <selection activeCell="B1" sqref="B1"/>
    </sheetView>
  </sheetViews>
  <sheetFormatPr defaultRowHeight="13.5"/>
  <cols>
    <col min="2" max="2" width="41.75" customWidth="1"/>
    <col min="3" max="4" width="6.75" customWidth="1"/>
    <col min="6" max="6" width="41.75" customWidth="1"/>
    <col min="9" max="9" width="15.25" customWidth="1"/>
    <col min="10" max="10" width="41.75" customWidth="1"/>
  </cols>
  <sheetData>
    <row r="1" spans="2:14">
      <c r="B1" s="31" t="str">
        <f>活動申込!A1</f>
        <v>初日</v>
      </c>
      <c r="C1" s="32"/>
      <c r="F1" s="31" t="str">
        <f>活動申込!P1</f>
        <v>最終日</v>
      </c>
      <c r="G1" s="32"/>
      <c r="J1" s="31" t="str">
        <f>活動申込!AE1</f>
        <v>中日①</v>
      </c>
      <c r="K1" s="32"/>
    </row>
    <row r="2" spans="2:14">
      <c r="B2" s="33">
        <f>宿泊者名簿!A24</f>
        <v>0</v>
      </c>
      <c r="C2" s="34"/>
      <c r="F2" s="41">
        <f>宿泊者名簿!A24</f>
        <v>0</v>
      </c>
      <c r="G2" s="34"/>
      <c r="J2" s="41">
        <f>B2</f>
        <v>0</v>
      </c>
      <c r="K2" s="34"/>
    </row>
    <row r="3" spans="2:14" ht="13.5" customHeight="1">
      <c r="B3" s="33">
        <f>宿泊者名簿!Q28</f>
        <v>0</v>
      </c>
      <c r="C3" s="34"/>
      <c r="F3" s="33">
        <f>宿泊者名簿!Q28</f>
        <v>0</v>
      </c>
      <c r="G3" s="34"/>
      <c r="J3" s="33">
        <f>B3</f>
        <v>0</v>
      </c>
      <c r="K3" s="34"/>
    </row>
    <row r="4" spans="2:14" ht="13.5" customHeight="1">
      <c r="B4" s="35"/>
      <c r="C4" s="34"/>
      <c r="F4" s="33" t="str">
        <f>CONCATENATE("朝食（食堂）",G41,"～",H41,"テーブル")</f>
        <v>朝食（食堂）1～0テーブル</v>
      </c>
      <c r="G4" s="36" t="str">
        <f>IF(食事申込書!$J$10="最終日",IF(ISNUMBER(食事申込書!$J14),"7:00",""),IF(食事申込書!$P$10="最終日",IF(ISNUMBER(食事申込書!$P14),"7:00",""),IF(食事申込書!$V$10="最終日",IF(ISNUMBER(食事申込書!$V14),"7:00",""),IF(食事申込書!$AB$10="最終日",IF(ISNUMBER(食事申込書!$AB14),"7:00",""),IF(食事申込書!$AH$10="最終日",IF(ISNUMBER(食事申込書!$AH14),"7:00",""),"")))))</f>
        <v/>
      </c>
      <c r="H4" s="10"/>
      <c r="J4" s="33" t="str">
        <f>CONCATENATE("朝食（食堂）",K41,"～",L41,"テーブル")</f>
        <v>朝食（食堂）1～テーブル</v>
      </c>
      <c r="K4" s="36" t="str">
        <f>IF(食事申込書!$J$10="中日①",IF(ISNUMBER(食事申込書!$J14),"7:00",""),IF(食事申込書!$P$10="中日①",IF(ISNUMBER(食事申込書!$P14),"7:00",""),IF(食事申込書!$V$10="中日①",IF(ISNUMBER(食事申込書!$V14),"7:00",""),IF(食事申込書!$AB$10="中日①",IF(ISNUMBER(食事申込書!$AB14),"7:00",""),IF(食事申込書!$AH$10="中日①",IF(ISNUMBER(食事申込書!$AH14),"7:00",""),"")))))</f>
        <v/>
      </c>
      <c r="L4" s="10"/>
    </row>
    <row r="5" spans="2:14" ht="13.5" customHeight="1">
      <c r="B5" s="33" t="str">
        <f>CONCATENATE("昼食（食堂）",C42,"～",D42,"テーブル")</f>
        <v>昼食（食堂）1～0テーブル</v>
      </c>
      <c r="C5" s="36" t="str">
        <f>IF(食事申込書!$J$10="初日",IF(ISNUMBER(食事申込書!$J15),"12:00",""),IF(食事申込書!$P$10="初日",IF(ISNUMBER(食事申込書!$P15),"12:00",""),IF(食事申込書!$V$10="初日",IF(ISNUMBER(食事申込書!$V15),"12:00",""),IF(食事申込書!$AB$10="初日",IF(ISNUMBER(食事申込書!$AB15),"12:00",""),IF(食事申込書!$AH$10="初日",IF(ISNUMBER(食事申込書!$AH15),"12:00",""),"")))))</f>
        <v/>
      </c>
      <c r="D5" s="10"/>
      <c r="F5" s="33" t="str">
        <f>CONCATENATE("昼食（食堂）",G42,"～",H42,"テーブル")</f>
        <v>昼食（食堂）1～0テーブル</v>
      </c>
      <c r="G5" s="36" t="str">
        <f>IF(食事申込書!$J$10="最終日",IF(ISNUMBER(食事申込書!$J15),"12:00",""),IF(食事申込書!$P$10="最終日",IF(ISNUMBER(食事申込書!$P15),"12:00",""),IF(食事申込書!$V$10="最終日",IF(ISNUMBER(食事申込書!$V15),"12:00",""),IF(食事申込書!$AB$10="最終日",IF(ISNUMBER(食事申込書!$AB15),"12:00",""),IF(食事申込書!$AH$10="最終日",IF(ISNUMBER(食事申込書!$AH15),"12:00",""),"")))))</f>
        <v/>
      </c>
      <c r="H5" s="10"/>
      <c r="J5" s="33" t="str">
        <f>CONCATENATE("昼食（食堂）",K42,"～",L42,"テーブル")</f>
        <v>昼食（食堂）1～テーブル</v>
      </c>
      <c r="K5" s="36" t="str">
        <f>IF(食事申込書!$J$10="中日①",IF(ISNUMBER(食事申込書!$J15),"12:00",""),IF(食事申込書!$P$10="中日①",IF(ISNUMBER(食事申込書!$P15),"12:00",""),IF(食事申込書!$V$10="中日①",IF(ISNUMBER(食事申込書!$V15),"12:00",""),IF(食事申込書!$AB$10="中日①",IF(ISNUMBER(食事申込書!$AB15),"12:00",""),IF(食事申込書!$AH$10="中日①",IF(ISNUMBER(食事申込書!$AH15),"12:00",""),"")))))</f>
        <v/>
      </c>
      <c r="L5" s="10"/>
    </row>
    <row r="6" spans="2:14" ht="13.5" customHeight="1">
      <c r="B6" s="33" t="str">
        <f>CONCATENATE("夕食（食堂）",C43,"～",D43,"テーブル")</f>
        <v>夕食（食堂）1～0テーブル</v>
      </c>
      <c r="C6" s="36" t="str">
        <f>IF(食事申込書!$J$10="初日",IF(ISNUMBER(食事申込書!$J16),"17:30",""),IF(食事申込書!$P$10="初日",IF(ISNUMBER(食事申込書!$P16),"17:30",""),IF(食事申込書!$V$10="初日",IF(ISNUMBER(食事申込書!$V16),"17:30",""),IF(食事申込書!$AB$10="初日",IF(ISNUMBER(食事申込書!$AB16),"17:30",""),IF(食事申込書!$AH$10="初日",IF(ISNUMBER(食事申込書!$AH16),"17:30",""),"")))))</f>
        <v/>
      </c>
      <c r="D6" s="10"/>
      <c r="F6" s="35"/>
      <c r="G6" s="34"/>
      <c r="H6" s="10"/>
      <c r="J6" s="33" t="str">
        <f>CONCATENATE("夕食（食堂）",K43,"～",L43,"テーブル")</f>
        <v>夕食（食堂）1～テーブル</v>
      </c>
      <c r="K6" s="36" t="str">
        <f>IF(食事申込書!$J$10="中日①",IF(ISNUMBER(食事申込書!$J16),"17:30",""),IF(食事申込書!$P$10="中日①",IF(ISNUMBER(食事申込書!$P16),"17:30",""),IF(食事申込書!$V$10="中日①",IF(ISNUMBER(食事申込書!$V16),"17:30",""),IF(食事申込書!$AB$10="中日①",IF(ISNUMBER(食事申込書!$AB16),"17:30",""),IF(食事申込書!$AH$10="中日①",IF(ISNUMBER(食事申込書!$AH16),"17:30",""),"")))))</f>
        <v/>
      </c>
      <c r="L6" s="10"/>
    </row>
    <row r="7" spans="2:14" ht="13.5" customHeight="1">
      <c r="B7" s="35"/>
      <c r="C7" s="37"/>
      <c r="D7" s="10"/>
      <c r="F7" s="35"/>
      <c r="G7" s="34"/>
      <c r="H7" s="10"/>
      <c r="J7" s="35"/>
      <c r="K7" s="37"/>
      <c r="L7" s="10"/>
    </row>
    <row r="8" spans="2:14" ht="13.5" customHeight="1">
      <c r="B8" s="35"/>
      <c r="C8" s="34"/>
      <c r="D8" s="10"/>
      <c r="F8" s="42" t="s">
        <v>104</v>
      </c>
      <c r="G8" s="34">
        <v>0.25</v>
      </c>
      <c r="H8" s="10"/>
      <c r="J8" s="35" t="s">
        <v>104</v>
      </c>
      <c r="K8" s="34">
        <v>0.25</v>
      </c>
      <c r="L8" s="10"/>
    </row>
    <row r="9" spans="2:14" ht="13.5" customHeight="1">
      <c r="B9" s="35"/>
      <c r="C9" s="34"/>
      <c r="D9" s="10"/>
      <c r="F9" s="42" t="s">
        <v>105</v>
      </c>
      <c r="G9" s="34">
        <v>0.36458333333333331</v>
      </c>
      <c r="H9" s="10"/>
      <c r="J9" s="35"/>
      <c r="K9" s="34"/>
      <c r="L9" s="11"/>
      <c r="M9" s="11"/>
      <c r="N9" s="11"/>
    </row>
    <row r="10" spans="2:14" ht="13.5" customHeight="1">
      <c r="B10" s="35"/>
      <c r="C10" s="34"/>
      <c r="D10" s="10"/>
      <c r="F10" s="33" t="str">
        <f>CONCATENATE("退所","　　荷物置き場：",活動申込!Y3)</f>
        <v>退所　　荷物置き場：</v>
      </c>
      <c r="G10" s="38">
        <f>活動申込!R3</f>
        <v>0</v>
      </c>
      <c r="H10" s="10"/>
      <c r="J10" s="35"/>
      <c r="K10" s="34"/>
      <c r="L10" s="12"/>
      <c r="M10" s="12"/>
      <c r="N10" s="12"/>
    </row>
    <row r="11" spans="2:14" ht="13.5" customHeight="1">
      <c r="B11" s="35"/>
      <c r="C11" s="34"/>
      <c r="D11" s="10"/>
      <c r="F11" s="33" t="s">
        <v>1</v>
      </c>
      <c r="G11" s="38">
        <f>活動申込!R4</f>
        <v>0</v>
      </c>
      <c r="H11" s="10"/>
      <c r="J11" s="35"/>
      <c r="K11" s="34"/>
      <c r="L11" s="12"/>
      <c r="M11" s="12"/>
      <c r="N11" s="12"/>
    </row>
    <row r="12" spans="2:14" ht="13.5" customHeight="1">
      <c r="B12" s="35" t="s">
        <v>103</v>
      </c>
      <c r="C12" s="34">
        <v>0.95833333333333337</v>
      </c>
      <c r="D12" s="10"/>
      <c r="F12" s="35"/>
      <c r="G12" s="34"/>
      <c r="H12" s="10"/>
      <c r="J12" s="35" t="s">
        <v>103</v>
      </c>
      <c r="K12" s="34">
        <v>0.95833333333333337</v>
      </c>
      <c r="L12" s="10"/>
      <c r="M12" s="12"/>
      <c r="N12" s="12"/>
    </row>
    <row r="13" spans="2:14" ht="13.5" customHeight="1">
      <c r="B13" s="33" t="str">
        <f>CONCATENATE("入所","　　荷物置き場：",活動申込!J3)</f>
        <v>入所　　荷物置き場：</v>
      </c>
      <c r="C13" s="38">
        <f>活動申込!C3</f>
        <v>0</v>
      </c>
      <c r="D13" s="10"/>
      <c r="F13" s="35"/>
      <c r="G13" s="34"/>
      <c r="H13" s="10"/>
      <c r="J13" s="35"/>
      <c r="K13" s="34"/>
      <c r="L13" s="12"/>
      <c r="M13" s="12"/>
      <c r="N13" s="12"/>
    </row>
    <row r="14" spans="2:14" ht="13.5" customHeight="1">
      <c r="B14" s="33" t="s">
        <v>0</v>
      </c>
      <c r="C14" s="38">
        <f>活動申込!C4</f>
        <v>0</v>
      </c>
      <c r="D14" s="10"/>
      <c r="F14" s="35"/>
      <c r="G14" s="34"/>
      <c r="H14" s="10"/>
      <c r="J14" s="35"/>
      <c r="K14" s="34"/>
      <c r="L14" s="12"/>
      <c r="M14" s="12"/>
      <c r="N14" s="12"/>
    </row>
    <row r="15" spans="2:14" ht="13.5" customHeight="1">
      <c r="B15" s="33" t="s">
        <v>90</v>
      </c>
      <c r="C15" s="38">
        <f>活動申込!C5</f>
        <v>0</v>
      </c>
      <c r="D15" s="10"/>
      <c r="F15" s="33" t="s">
        <v>90</v>
      </c>
      <c r="G15" s="38">
        <f>活動申込!R5</f>
        <v>0</v>
      </c>
      <c r="H15" s="10"/>
      <c r="J15" s="33" t="s">
        <v>90</v>
      </c>
      <c r="K15" s="38">
        <f>活動申込!AG3</f>
        <v>0</v>
      </c>
      <c r="L15" s="10"/>
    </row>
    <row r="16" spans="2:14" ht="13.5" customHeight="1">
      <c r="B16" s="33" t="s">
        <v>15</v>
      </c>
      <c r="C16" s="38">
        <f>活動申込!C6</f>
        <v>0</v>
      </c>
      <c r="D16" s="10"/>
      <c r="F16" s="35"/>
      <c r="G16" s="34"/>
      <c r="H16" s="10"/>
      <c r="J16" s="33" t="s">
        <v>15</v>
      </c>
      <c r="K16" s="38">
        <f>活動申込!AG4</f>
        <v>0</v>
      </c>
      <c r="L16" s="10"/>
    </row>
    <row r="17" spans="2:12" ht="13.5" customHeight="1">
      <c r="B17" s="33" t="s">
        <v>16</v>
      </c>
      <c r="C17" s="38">
        <f>活動申込!C7</f>
        <v>0</v>
      </c>
      <c r="D17" s="10"/>
      <c r="F17" s="35"/>
      <c r="G17" s="34"/>
      <c r="H17" s="10"/>
      <c r="J17" s="33" t="s">
        <v>16</v>
      </c>
      <c r="K17" s="38">
        <f>活動申込!AG5</f>
        <v>0</v>
      </c>
      <c r="L17" s="10"/>
    </row>
    <row r="18" spans="2:12" ht="13.5" customHeight="1">
      <c r="B18" s="33" t="s">
        <v>17</v>
      </c>
      <c r="C18" s="38">
        <f>活動申込!C8</f>
        <v>0</v>
      </c>
      <c r="D18" s="10"/>
      <c r="F18" s="35"/>
      <c r="G18" s="34"/>
      <c r="H18" s="10"/>
      <c r="J18" s="33" t="s">
        <v>17</v>
      </c>
      <c r="K18" s="38">
        <f>活動申込!AG6</f>
        <v>0</v>
      </c>
      <c r="L18" s="10"/>
    </row>
    <row r="19" spans="2:12" ht="13.5" customHeight="1">
      <c r="B19" s="33" t="s">
        <v>18</v>
      </c>
      <c r="C19" s="38">
        <f>活動申込!C9</f>
        <v>0</v>
      </c>
      <c r="D19" s="10"/>
      <c r="F19" s="35"/>
      <c r="G19" s="34"/>
      <c r="H19" s="10"/>
      <c r="J19" s="33" t="s">
        <v>18</v>
      </c>
      <c r="K19" s="38">
        <f>活動申込!AG7</f>
        <v>0</v>
      </c>
      <c r="L19" s="10"/>
    </row>
    <row r="20" spans="2:12" ht="13.5" customHeight="1">
      <c r="B20" s="33" t="str">
        <f>CONCATENATE("カレーづくり"," 　",IF(食事申込書!$J$10="初日",食事申込書!$J18,IF(食事申込書!$P$10="初日",食事申込書!$P18,IF(食事申込書!$V$10="初日",食事申込書!$V18,IF(食事申込書!$AB$10="初日",食事申込書!$AB18,IF(食事申込書!$AH$10="初日",食事申込書!$AH18,""))))),"セット","　　炊事場","A",IF(食事申込書!$J$10="初日",食事申込書!$K19,IF(食事申込書!$P$10="初日",食事申込書!$Q19,IF(食事申込書!$V$10="初日",食事申込書!$W19,IF(食事申込書!$AB$10="初日",食事申込書!$AC19,IF(食事申込書!$AH$10="初日",食事申込書!$AI19,""))))),"　　","B",IF(食事申込書!$J$10="初日",食事申込書!$M19,IF(食事申込書!$P$10="初日",食事申込書!$S19,IF(食事申込書!$V$10="初日",食事申込書!$Y19,IF(食事申込書!$AB$10="初日",食事申込書!$AE19,IF(食事申込書!$AH$10="初日",食事申込書!$AK19,""))))),"　　","C",IF(食事申込書!$J$10="初日",食事申込書!$O19,IF(食事申込書!$P$10="初日",食事申込書!$U19,IF(食事申込書!$V$10="初日",食事申込書!$AA19,IF(食事申込書!$AB$10="初日",食事申込書!$AG19,IF(食事申込書!$AH$10="初日",食事申込書!$AM19,""))))))</f>
        <v>カレーづくり 　セット　　炊事場A　　B　　C</v>
      </c>
      <c r="C20" s="38">
        <f>IF(食事申込書!$J$10="初日",食事申込書!J$17,IF(食事申込書!$P$10="初日",食事申込書!P$17,IF(食事申込書!$V$10="初日",食事申込書!V$17,IF(食事申込書!$AB$10="初日",食事申込書!AB$17,IF(食事申込書!$AH$10="初日",食事申込書!AH$17,"")))))</f>
        <v>0</v>
      </c>
      <c r="D20" s="10"/>
      <c r="F20" s="33" t="str">
        <f>CONCATENATE("カレーづくり"," 　",IF(食事申込書!$J$10="最終日",食事申込書!$J18,IF(食事申込書!$P$10="最終日",食事申込書!$P18,IF(食事申込書!$V$10="最終日",食事申込書!$V18,IF(食事申込書!$AB$10="最終日",食事申込書!$AB18,IF(食事申込書!$AH$10="最終日",食事申込書!$AH18,""))))),"セット","　　炊事場","A",IF(食事申込書!$J$10="最終日",食事申込書!$K19,IF(食事申込書!$P$10="最終日",食事申込書!$Q19,IF(食事申込書!$V$10="最終日",食事申込書!$W19,IF(食事申込書!$AB$10="最終日",食事申込書!$AC19,IF(食事申込書!$AH$10="最終日",食事申込書!$AI19,""))))),"　　","B",IF(食事申込書!$J$10="最終日",食事申込書!$M19,IF(食事申込書!$P$10="最終日",食事申込書!$S19,IF(食事申込書!$V$10="最終日",食事申込書!$Y19,IF(食事申込書!$AB$10="最終日",食事申込書!$AE19,IF(食事申込書!$AH$10="最終日",食事申込書!$AK19,""))))),"　　","C",IF(食事申込書!$J$10="最終日",食事申込書!$O19,IF(食事申込書!$P$10="最終日",食事申込書!$U19,IF(食事申込書!$V$10="最終日",食事申込書!$AA19,IF(食事申込書!$AB$10="最終日",食事申込書!$AG19,IF(食事申込書!$AH$10="最終日",食事申込書!$AM19,""))))))</f>
        <v>カレーづくり 　セット　　炊事場A　　B　　C</v>
      </c>
      <c r="G20" s="38">
        <f>IF(食事申込書!$J$10="最終日",食事申込書!J$17,IF(食事申込書!$P$10="最終日",食事申込書!P$17,IF(食事申込書!$V$10="最終日",食事申込書!V$17,IF(食事申込書!$AB$10="最終日",食事申込書!AB$17,IF(食事申込書!$AH$10="最終日",食事申込書!AH$17,"")))))</f>
        <v>0</v>
      </c>
      <c r="H20" s="10"/>
      <c r="J20" s="41" t="str">
        <f>CONCATENATE("カレーづくり"," 　",IF(食事申込書!$J$10="中日①",食事申込書!$J18,IF(食事申込書!$P$10="中日①",食事申込書!$P18,IF(食事申込書!$V$10="中日①",食事申込書!$V18,IF(食事申込書!$AB$10="中日①",食事申込書!$AB18,IF(食事申込書!$AH$10="中日①",食事申込書!$AH18,""))))),"セット","　　炊事場","A",IF(食事申込書!$J$10="中日①",食事申込書!$K19,IF(食事申込書!$P$10="中日①",食事申込書!$Q19,IF(食事申込書!$V$10="中日①",食事申込書!$W19,IF(食事申込書!$AB$10="中日①",食事申込書!$AC19,IF(食事申込書!$AH$10="中日①",食事申込書!$AI19,""))))),"　　","B",IF(食事申込書!$J$10="中日①",食事申込書!$M19,IF(食事申込書!$P$10="中日①",食事申込書!$S19,IF(食事申込書!$V$10="中日①",食事申込書!$Y19,IF(食事申込書!$AB$10="中日①",食事申込書!$AE19,IF(食事申込書!$AH$10="中日①",食事申込書!$AK19,""))))),"　　","C",IF(食事申込書!$J$10="中日①",食事申込書!$O19,IF(食事申込書!$P$10="中日①",食事申込書!$U19,IF(食事申込書!$V$10="中日①",食事申込書!$AA19,IF(食事申込書!$AB$10="中日①",食事申込書!$AG19,IF(食事申込書!$AH$10="中日①",食事申込書!$AM19,""))))))</f>
        <v>カレーづくり 　セット　　炊事場A　　B　　C</v>
      </c>
      <c r="K20" s="38" t="str">
        <f>IF(食事申込書!$J$10="中日①",食事申込書!J$17,IF(食事申込書!$P$10="中日①",食事申込書!P$17,IF(食事申込書!$V$10="中日①",食事申込書!V$17,IF(食事申込書!$AB$10="中日①",食事申込書!AB$17,IF(食事申込書!$AH$10="中日①",食事申込書!AH$17,"")))))</f>
        <v/>
      </c>
      <c r="L20" s="10"/>
    </row>
    <row r="21" spans="2:12" ht="13.5" customHeight="1">
      <c r="B21" s="33" t="str">
        <f>CONCATENATE("うどんづくり"," 　",IF(食事申込書!$J$10="初日",食事申込書!$J21,IF(食事申込書!$P$10="初日",食事申込書!$P21,IF(食事申込書!$V$10="初日",食事申込書!$V21,IF(食事申込書!$AB$10="初日",食事申込書!$AB21,IF(食事申込書!$AH$10="初日",食事申込書!$AH21,""))))),"セット","　　炊事場","A",IF(食事申込書!$J$10="初日",食事申込書!$K22,IF(食事申込書!$P$10="初日",食事申込書!$Q22,IF(食事申込書!$V$10="初日",食事申込書!$W22,IF(食事申込書!$AB$10="初日",食事申込書!$AC22,IF(食事申込書!$AH$10="初日",食事申込書!$AI22,""))))),"　　","B",IF(食事申込書!$J$10="初日",食事申込書!$M22,IF(食事申込書!$P$10="初日",食事申込書!$S22,IF(食事申込書!$V$10="初日",食事申込書!$Y22,IF(食事申込書!$AB$10="初日",食事申込書!$AE22,IF(食事申込書!$AH$10="初日",食事申込書!$AK22,""))))),"　　","C",IF(食事申込書!$J$10="初日",食事申込書!$O22,IF(食事申込書!$P$10="初日",食事申込書!$U22,IF(食事申込書!$V$10="初日",食事申込書!$AA22,IF(食事申込書!$AB$10="初日",食事申込書!$AG22,IF(食事申込書!$AH$10="初日",食事申込書!$AM22,""))))))</f>
        <v>うどんづくり 　セット　　炊事場A　　B　　C</v>
      </c>
      <c r="C21" s="38">
        <f>IF(食事申込書!$J$10="初日",食事申込書!J$20,IF(食事申込書!$P$10="初日",食事申込書!P$20,IF(食事申込書!$V$10="初日",食事申込書!V$20,IF(食事申込書!$AB$10="初日",食事申込書!AB$20,IF(食事申込書!$AH$10="初日",食事申込書!AH$20,"")))))</f>
        <v>0</v>
      </c>
      <c r="D21" s="10"/>
      <c r="F21" s="33" t="str">
        <f>CONCATENATE("うどんづくり"," 　",IF(食事申込書!$J$10="最終日",食事申込書!$J21,IF(食事申込書!$P$10="最終日",食事申込書!$P21,IF(食事申込書!$V$10="最終日",食事申込書!$V21,IF(食事申込書!$AB$10="最終日",食事申込書!$AB21,IF(食事申込書!$AH$10="最終日",食事申込書!$AH21,""))))),"セット","　　炊事場","A",IF(食事申込書!$J$10="最終日",食事申込書!$K22,IF(食事申込書!$P$10="最終日",食事申込書!$Q22,IF(食事申込書!$V$10="最終日",食事申込書!$W22,IF(食事申込書!$AB$10="最終日",食事申込書!$AC22,IF(食事申込書!$AH$10="最終日",食事申込書!$AI22,""))))),"　　","B",IF(食事申込書!$J$10="最終日",食事申込書!$M22,IF(食事申込書!$P$10="最終日",食事申込書!$S22,IF(食事申込書!$V$10="最終日",食事申込書!$Y22,IF(食事申込書!$AB$10="最終日",食事申込書!$AE22,IF(食事申込書!$AH$10="最終日",食事申込書!$AK22,""))))),"　　","C",IF(食事申込書!$J$10="最終日",食事申込書!$O22,IF(食事申込書!$P$10="最終日",食事申込書!$U22,IF(食事申込書!$V$10="最終日",食事申込書!$AA22,IF(食事申込書!$AB$10="最終日",食事申込書!$AG22,IF(食事申込書!$AH$10="最終日",食事申込書!$AM22,""))))))</f>
        <v>うどんづくり 　セット　　炊事場A　　B　　C</v>
      </c>
      <c r="G21" s="38">
        <f>IF(食事申込書!$J$10="最終日",食事申込書!J$20,IF(食事申込書!$P$10="最終日",食事申込書!P$20,IF(食事申込書!$V$10="最終日",食事申込書!V$20,IF(食事申込書!$AB$10="最終日",食事申込書!AB$20,IF(食事申込書!$AH$10="最終日",食事申込書!AH$20,"")))))</f>
        <v>0</v>
      </c>
      <c r="H21" s="10"/>
      <c r="J21" s="41" t="str">
        <f>CONCATENATE("うどんづくり"," 　",IF(食事申込書!$J$10="中日①",食事申込書!$J21,IF(食事申込書!$P$10="中日①",食事申込書!$P21,IF(食事申込書!$V$10="中日①",食事申込書!$V21,IF(食事申込書!$AB$10="中日①",食事申込書!$AB21,IF(食事申込書!$AH$10="中日①",食事申込書!$AH21,""))))),"セット","　　炊事場","A",IF(食事申込書!$J$10="中日①",食事申込書!$K22,IF(食事申込書!$P$10="中日①",食事申込書!$Q22,IF(食事申込書!$V$10="中日①",食事申込書!$W22,IF(食事申込書!$AB$10="中日①",食事申込書!$AC22,IF(食事申込書!$AH$10="中日①",食事申込書!$AI22,""))))),"　　","B",IF(食事申込書!$J$10="中日①",食事申込書!$M22,IF(食事申込書!$P$10="中日①",食事申込書!$S22,IF(食事申込書!$V$10="中日①",食事申込書!$Y22,IF(食事申込書!$AB$10="中日①",食事申込書!$AE22,IF(食事申込書!$AH$10="中日①",食事申込書!$AK22,""))))),"　　","C",IF(食事申込書!$J$10="中日①",食事申込書!$O22,IF(食事申込書!$P$10="中日①",食事申込書!$U22,IF(食事申込書!$V$10="中日①",食事申込書!$AA22,IF(食事申込書!$AB$10="中日①",食事申込書!$AG22,IF(食事申込書!$AH$10="中日①",食事申込書!$AM22,""))))))</f>
        <v>うどんづくり 　セット　　炊事場A　　B　　C</v>
      </c>
      <c r="K21" s="38" t="str">
        <f>IF(食事申込書!$J$10="中日①",食事申込書!J$20,IF(食事申込書!$P$10="中日①",食事申込書!P$20,IF(食事申込書!$V$10="中日①",食事申込書!V$20,IF(食事申込書!$AB$10="中日①",食事申込書!AB$20,IF(食事申込書!$AH$10="中日①",食事申込書!AH$20,"")))))</f>
        <v/>
      </c>
      <c r="L21" s="10"/>
    </row>
    <row r="22" spans="2:12" ht="13.5" customHeight="1">
      <c r="B22" s="33" t="str">
        <f>CONCATENATE("まんじゅうづくり"," 　",IF(食事申込書!$J$10="初日",食事申込書!$J24,IF(食事申込書!$P$10="初日",食事申込書!$P24,IF(食事申込書!$V$10="初日",食事申込書!$V24,IF(食事申込書!$AB$10="初日",食事申込書!$AB24,IF(食事申込書!$AH$10="初日",食事申込書!$AH24,""))))),"セット","　　炊事場","A",IF(食事申込書!$J$10="初日",食事申込書!$K25,IF(食事申込書!$P$10="初日",食事申込書!$Q25,IF(食事申込書!$V$10="初日",食事申込書!$W25,IF(食事申込書!$AB$10="初日",食事申込書!$AC25,IF(食事申込書!$AH$10="初日",食事申込書!$AI25,""))))),"　　","B",IF(食事申込書!$J$10="初日",食事申込書!$M25,IF(食事申込書!$P$10="初日",食事申込書!$S25,IF(食事申込書!$V$10="初日",食事申込書!$Y25,IF(食事申込書!$AB$10="初日",食事申込書!$AE25,IF(食事申込書!$AH$10="初日",食事申込書!$AK25,""))))),"　　","C",IF(食事申込書!$J$10="初日",食事申込書!$O25,IF(食事申込書!$P$10="初日",食事申込書!$U25,IF(食事申込書!$V$10="初日",食事申込書!$AA25,IF(食事申込書!$AB$10="初日",食事申込書!$AG25,IF(食事申込書!$AH$10="初日",食事申込書!$AM25,""))))))</f>
        <v>まんじゅうづくり 　セット　　炊事場A　　B　　C</v>
      </c>
      <c r="C22" s="38">
        <f>IF(食事申込書!$J$10="初日",食事申込書!J$23,IF(食事申込書!$P$10="初日",食事申込書!P$23,IF(食事申込書!$V$10="初日",食事申込書!V$23,IF(食事申込書!$AB$10="初日",食事申込書!AB$23,IF(食事申込書!$AH$10="初日",食事申込書!AH$23,"")))))</f>
        <v>0</v>
      </c>
      <c r="D22" s="10"/>
      <c r="F22" s="33" t="str">
        <f>CONCATENATE("まんじゅうづくり"," 　",IF(食事申込書!$J$10="最終日",食事申込書!$J24,IF(食事申込書!$P$10="最終日",食事申込書!$P24,IF(食事申込書!$V$10="最終日",食事申込書!$V24,IF(食事申込書!$AB$10="最終日",食事申込書!$AB24,IF(食事申込書!$AH$10="最終日",食事申込書!$AH24,""))))),"セット","　　炊事場","A",IF(食事申込書!$J$10="最終日",食事申込書!$K25,IF(食事申込書!$P$10="最終日",食事申込書!$Q25,IF(食事申込書!$V$10="最終日",食事申込書!$W25,IF(食事申込書!$AB$10="最終日",食事申込書!$AC25,IF(食事申込書!$AH$10="最終日",食事申込書!$AI25,""))))),"　　","B",IF(食事申込書!$J$10="最終日",食事申込書!$M25,IF(食事申込書!$P$10="最終日",食事申込書!$S25,IF(食事申込書!$V$10="最終日",食事申込書!$Y25,IF(食事申込書!$AB$10="最終日",食事申込書!$AE25,IF(食事申込書!$AH$10="最終日",食事申込書!$AK25,""))))),"　　","C",IF(食事申込書!$J$10="最終日",食事申込書!$O25,IF(食事申込書!$P$10="最終日",食事申込書!$U25,IF(食事申込書!$V$10="最終日",食事申込書!$AA25,IF(食事申込書!$AB$10="最終日",食事申込書!$AG25,IF(食事申込書!$AH$10="最終日",食事申込書!$AM25,""))))))</f>
        <v>まんじゅうづくり 　セット　　炊事場A　　B　　C</v>
      </c>
      <c r="G22" s="38">
        <f>IF(食事申込書!$J$10="最終日",食事申込書!J$23,IF(食事申込書!$P$10="最終日",食事申込書!P$23,IF(食事申込書!$V$10="最終日",食事申込書!V$23,IF(食事申込書!$AB$10="最終日",食事申込書!AB$23,IF(食事申込書!$AH$10="最終日",食事申込書!AH$23,"")))))</f>
        <v>0</v>
      </c>
      <c r="H22" s="10"/>
      <c r="J22" s="41" t="str">
        <f>CONCATENATE("まんじゅうづくり"," 　",IF(食事申込書!$J$10="中日①",食事申込書!$J24,IF(食事申込書!$P$10="中日①",食事申込書!$P24,IF(食事申込書!$V$10="中日①",食事申込書!$V24,IF(食事申込書!$AB$10="中日①",食事申込書!$AB24,IF(食事申込書!$AH$10="中日①",食事申込書!$AH24,""))))),"セット","　　炊事場","A",IF(食事申込書!$J$10="中日①",食事申込書!$K25,IF(食事申込書!$P$10="中日①",食事申込書!$Q25,IF(食事申込書!$V$10="中日①",食事申込書!$W25,IF(食事申込書!$AB$10="中日①",食事申込書!$AC25,IF(食事申込書!$AH$10="中日①",食事申込書!$AI25,""))))),"　　","B",IF(食事申込書!$J$10="中日①",食事申込書!$M25,IF(食事申込書!$P$10="中日①",食事申込書!$S25,IF(食事申込書!$V$10="中日①",食事申込書!$Y25,IF(食事申込書!$AB$10="中日①",食事申込書!$AE25,IF(食事申込書!$AH$10="中日①",食事申込書!$AK25,""))))),"　　","C",IF(食事申込書!$J$10="中日①",食事申込書!$O25,IF(食事申込書!$P$10="中日①",食事申込書!$U25,IF(食事申込書!$V$10="中日①",食事申込書!$AA25,IF(食事申込書!$AB$10="中日①",食事申込書!$AG25,IF(食事申込書!$AH$10="中日①",食事申込書!$AM25,""))))))</f>
        <v>まんじゅうづくり 　セット　　炊事場A　　B　　C</v>
      </c>
      <c r="K22" s="38" t="str">
        <f>IF(食事申込書!$J$10="中日①",食事申込書!J$23,IF(食事申込書!$P$10="中日①",食事申込書!P$23,IF(食事申込書!$V$10="中日①",食事申込書!V$23,IF(食事申込書!$AB$10="中日①",食事申込書!AB$23,IF(食事申込書!$AH$10="中日①",食事申込書!AH$23,"")))))</f>
        <v/>
      </c>
      <c r="L22" s="10"/>
    </row>
    <row r="23" spans="2:12" ht="13.5" customHeight="1">
      <c r="B23" s="33" t="str">
        <f>CONCATENATE("焼き板　",活動申込!D10,"班","　　炊事場","A",活動申込!H10,"　　B",活動申込!K10,"　　C",活動申込!N10)</f>
        <v>焼き板　班　　炊事場A　　B　　C</v>
      </c>
      <c r="C23" s="38">
        <f>活動申込!C10</f>
        <v>0</v>
      </c>
      <c r="D23" s="10"/>
      <c r="F23" s="33" t="str">
        <f>CONCATENATE("焼き板　",活動申込!S6,"班","　　炊事場","A",活動申込!W6,"　　B",活動申込!Z6,"　　C",活動申込!AC6)</f>
        <v>焼き板　班　　炊事場A　　B　　C</v>
      </c>
      <c r="G23" s="38">
        <f>活動申込!R6</f>
        <v>0</v>
      </c>
      <c r="H23" s="10"/>
      <c r="J23" s="41" t="str">
        <f>CONCATENATE("焼き板　",活動申込!AH8,"班","　　炊事場","A",活動申込!AL8,"　　B",活動申込!AO8,"　　C",活動申込!AR8)</f>
        <v>焼き板　班　　炊事場A　　B　　C</v>
      </c>
      <c r="K23" s="38">
        <f>活動申込!AG8</f>
        <v>0</v>
      </c>
      <c r="L23" s="10"/>
    </row>
    <row r="24" spans="2:12" ht="13.5" customHeight="1">
      <c r="B24" s="33" t="str">
        <f>CONCATENATE(活動申込!B11,"　",活動申込!D11,活動申込!E11,"　",活動申込!F11)</f>
        <v>しゃもじ　人　木工室</v>
      </c>
      <c r="C24" s="38">
        <f>活動申込!C11</f>
        <v>0</v>
      </c>
      <c r="D24" s="10"/>
      <c r="F24" s="33" t="str">
        <f>CONCATENATE(活動申込!Q7,"　",活動申込!S7,活動申込!T7,"　",活動申込!U7)</f>
        <v>しゃもじ　人　木工室</v>
      </c>
      <c r="G24" s="38">
        <f>活動申込!R7</f>
        <v>0</v>
      </c>
      <c r="H24" s="10"/>
      <c r="J24" s="41" t="str">
        <f>CONCATENATE(活動申込!AF9,"　",活動申込!AH9,活動申込!AI9,"　",活動申込!AJ9)</f>
        <v>しゃもじ　人　木工室</v>
      </c>
      <c r="K24" s="38">
        <f>活動申込!AG9</f>
        <v>0</v>
      </c>
      <c r="L24" s="10"/>
    </row>
    <row r="25" spans="2:12" ht="13.5" customHeight="1">
      <c r="B25" s="33" t="str">
        <f>CONCATENATE(活動申込!B12,"　",活動申込!D12,活動申込!E12,"　",活動申込!F12)</f>
        <v>ペンダント　人　木工室</v>
      </c>
      <c r="C25" s="38">
        <f>活動申込!C12</f>
        <v>0</v>
      </c>
      <c r="D25" s="10"/>
      <c r="F25" s="33" t="str">
        <f>CONCATENATE(活動申込!Q8,"　",活動申込!S8,活動申込!T8,"　",活動申込!U8)</f>
        <v>ペンダント　人　木工室</v>
      </c>
      <c r="G25" s="38">
        <f>活動申込!R8</f>
        <v>0</v>
      </c>
      <c r="H25" s="10"/>
      <c r="J25" s="41" t="str">
        <f>CONCATENATE(活動申込!AF10,"　",活動申込!AH10,活動申込!AI10,"　",活動申込!AJ10)</f>
        <v>ペンダント　人　木工室</v>
      </c>
      <c r="K25" s="38">
        <f>活動申込!AG10</f>
        <v>0</v>
      </c>
      <c r="L25" s="10"/>
    </row>
    <row r="26" spans="2:12" ht="13.5" customHeight="1">
      <c r="B26" s="33" t="str">
        <f>CONCATENATE(活動申込!B13,"　",活動申込!D13,活動申込!E13,"　",活動申込!F13)</f>
        <v>竹とんぼ　人　木工室</v>
      </c>
      <c r="C26" s="38">
        <f>活動申込!C13</f>
        <v>0</v>
      </c>
      <c r="D26" s="10"/>
      <c r="F26" s="33" t="str">
        <f>CONCATENATE(活動申込!Q9,"　",活動申込!S9,活動申込!T9,"　",活動申込!U9)</f>
        <v>竹とんぼ　人　木工室</v>
      </c>
      <c r="G26" s="38">
        <f>活動申込!R9</f>
        <v>0</v>
      </c>
      <c r="H26" s="10"/>
      <c r="J26" s="41" t="str">
        <f>CONCATENATE(活動申込!AF11,"　",活動申込!AH11,活動申込!AI11,"　",活動申込!AJ11)</f>
        <v>竹とんぼ　人　木工室</v>
      </c>
      <c r="K26" s="38">
        <f>活動申込!AG11</f>
        <v>0</v>
      </c>
      <c r="L26" s="10"/>
    </row>
    <row r="27" spans="2:12" ht="13.5" customHeight="1">
      <c r="B27" s="33" t="str">
        <f>CONCATENATE(活動申込!B14,"　",活動申込!D14,活動申込!E14,"　",活動申込!F14)</f>
        <v>孫の手　人　木工室</v>
      </c>
      <c r="C27" s="38">
        <f>活動申込!C14</f>
        <v>0</v>
      </c>
      <c r="D27" s="10"/>
      <c r="F27" s="33" t="str">
        <f>CONCATENATE(活動申込!Q10,"　",活動申込!S10,活動申込!T10,"　",活動申込!U10)</f>
        <v>孫の手　人　木工室</v>
      </c>
      <c r="G27" s="38">
        <f>活動申込!R10</f>
        <v>0</v>
      </c>
      <c r="H27" s="10"/>
      <c r="J27" s="41" t="str">
        <f>CONCATENATE(活動申込!AF12,"　",活動申込!AH12,活動申込!AI12,"　",活動申込!AJ12)</f>
        <v>孫の手　人　木工室</v>
      </c>
      <c r="K27" s="38">
        <f>活動申込!AG12</f>
        <v>0</v>
      </c>
      <c r="L27" s="10"/>
    </row>
    <row r="28" spans="2:12" ht="13.5" customHeight="1">
      <c r="B28" s="33" t="str">
        <f>CONCATENATE(活動申込!B15,"　",活動申込!D15,活動申込!E15,"　",活動申込!F15)</f>
        <v>表札　人　研修室</v>
      </c>
      <c r="C28" s="38">
        <f>活動申込!C15</f>
        <v>0</v>
      </c>
      <c r="D28" s="10"/>
      <c r="F28" s="33" t="str">
        <f>CONCATENATE(活動申込!Q11,"　",活動申込!S11,活動申込!T11,"　",活動申込!U11)</f>
        <v>表札　人　研修室</v>
      </c>
      <c r="G28" s="38">
        <f>活動申込!R11</f>
        <v>0</v>
      </c>
      <c r="H28" s="10"/>
      <c r="J28" s="41" t="str">
        <f>CONCATENATE(活動申込!AF13,"　",活動申込!AH13,活動申込!AI13,"　",活動申込!AJ13)</f>
        <v>表札　人　研修室</v>
      </c>
      <c r="K28" s="38">
        <f>活動申込!AG13</f>
        <v>0</v>
      </c>
      <c r="L28" s="10"/>
    </row>
    <row r="29" spans="2:12" ht="13.5" customHeight="1">
      <c r="B29" s="33" t="str">
        <f>CONCATENATE(活動申込!B16,"　",活動申込!D16,活動申込!E16,"　",活動申込!F16)</f>
        <v>薪づくり　班　風呂場下</v>
      </c>
      <c r="C29" s="38">
        <f>活動申込!C16</f>
        <v>0</v>
      </c>
      <c r="D29" s="10"/>
      <c r="F29" s="33" t="str">
        <f>CONCATENATE(活動申込!Q12,"　",活動申込!S12,活動申込!T12,"　",活動申込!U12)</f>
        <v>薪づくり　班　風呂場下</v>
      </c>
      <c r="G29" s="38">
        <f>活動申込!R12</f>
        <v>0</v>
      </c>
      <c r="H29" s="10"/>
      <c r="J29" s="41" t="str">
        <f>CONCATENATE(活動申込!AF14,"　",活動申込!AH14,活動申込!AI14,"　",活動申込!AJ14)</f>
        <v>薪づくり　班　風呂場下</v>
      </c>
      <c r="K29" s="38">
        <f>活動申込!AG14</f>
        <v>0</v>
      </c>
      <c r="L29" s="10"/>
    </row>
    <row r="30" spans="2:12" ht="13.5" customHeight="1">
      <c r="B30" s="33" t="str">
        <f>CONCATENATE("ハイキング　　",活動申込!D17,活動申込!E17,"　　コース：",活動申込!J17)</f>
        <v>ハイキング　　班　　コース：</v>
      </c>
      <c r="C30" s="38">
        <f>活動申込!C17</f>
        <v>0</v>
      </c>
      <c r="D30" s="10"/>
      <c r="F30" s="33" t="str">
        <f>CONCATENATE("ハイキング　　",活動申込!S13,"班　　コース：",活動申込!Y13)</f>
        <v>ハイキング　　班　　コース：</v>
      </c>
      <c r="G30" s="38">
        <f>活動申込!R13</f>
        <v>0</v>
      </c>
      <c r="H30" s="10"/>
      <c r="J30" s="41" t="str">
        <f>CONCATENATE("ハイキング　　",活動申込!AH15,"班　　コース：",活動申込!AN15)</f>
        <v>ハイキング　　班　　コース：</v>
      </c>
      <c r="K30" s="38">
        <f>活動申込!AG15</f>
        <v>0</v>
      </c>
      <c r="L30" s="10"/>
    </row>
    <row r="31" spans="2:12" ht="13.5" customHeight="1">
      <c r="B31" s="33" t="str">
        <f>CONCATENATE(活動申込!B18,"　",活動申込!D18,活動申込!E18,"　",活動申込!F18)</f>
        <v>オリエンテーリング　班　所内</v>
      </c>
      <c r="C31" s="38">
        <f>活動申込!C18</f>
        <v>0</v>
      </c>
      <c r="D31" s="10"/>
      <c r="F31" s="33" t="str">
        <f>CONCATENATE(活動申込!Q14,"　",活動申込!S14,活動申込!T14,"　",活動申込!U14)</f>
        <v>オリエンテーリング　班　所内</v>
      </c>
      <c r="G31" s="38">
        <f>活動申込!R14</f>
        <v>0</v>
      </c>
      <c r="H31" s="10"/>
      <c r="J31" s="41" t="str">
        <f>CONCATENATE(活動申込!AF16,"　",活動申込!AH16,活動申込!AI16,"　",活動申込!AJ16)</f>
        <v>オリエンテーリング　班　所内</v>
      </c>
      <c r="K31" s="38">
        <f>活動申込!AG16</f>
        <v>0</v>
      </c>
      <c r="L31" s="10"/>
    </row>
    <row r="32" spans="2:12" ht="13.5" customHeight="1">
      <c r="B32" s="33" t="str">
        <f>CONCATENATE(活動申込!B19,"　",活動申込!D19,活動申込!E19,"　",活動申込!F19)</f>
        <v>ハンターゲーム　班　所内</v>
      </c>
      <c r="C32" s="38">
        <f>活動申込!C19</f>
        <v>0</v>
      </c>
      <c r="D32" s="10"/>
      <c r="F32" s="33" t="str">
        <f>CONCATENATE(活動申込!Q15,"　",活動申込!S15,活動申込!T15,"　",活動申込!U15)</f>
        <v>ハンターゲーム　班　所内</v>
      </c>
      <c r="G32" s="38">
        <f>活動申込!R15</f>
        <v>0</v>
      </c>
      <c r="H32" s="10"/>
      <c r="J32" s="41" t="str">
        <f>CONCATENATE(活動申込!AF17,"　",活動申込!AH17,活動申込!AI17,"　",活動申込!AJ17)</f>
        <v>ハンターゲーム　班　所内</v>
      </c>
      <c r="K32" s="38">
        <f>活動申込!AG17</f>
        <v>0</v>
      </c>
      <c r="L32" s="10"/>
    </row>
    <row r="33" spans="1:12" ht="13.5" customHeight="1">
      <c r="B33" s="33" t="str">
        <f>CONCATENATE(活動申込!B20,"　",活動申込!D20,活動申込!E20,"　",活動申込!F20)</f>
        <v>フォトラリー　班　所内</v>
      </c>
      <c r="C33" s="38">
        <f>活動申込!C20</f>
        <v>0</v>
      </c>
      <c r="D33" s="10"/>
      <c r="F33" s="33" t="str">
        <f>CONCATENATE(活動申込!Q16,"　",活動申込!S16,活動申込!T16,"　",活動申込!U16)</f>
        <v>フォトラリー　班　所内</v>
      </c>
      <c r="G33" s="38">
        <f>活動申込!R16</f>
        <v>0</v>
      </c>
      <c r="H33" s="10"/>
      <c r="J33" s="41" t="str">
        <f>CONCATENATE(活動申込!AF18,"　",活動申込!AH18,活動申込!AI18,"　",活動申込!AJ18)</f>
        <v>フォトラリー　班　所内</v>
      </c>
      <c r="K33" s="38">
        <f>活動申込!AG18</f>
        <v>0</v>
      </c>
      <c r="L33" s="10"/>
    </row>
    <row r="34" spans="1:12" ht="13.5" customHeight="1">
      <c r="B34" s="33" t="str">
        <f>CONCATENATE(活動申込!B21,"　",活動申込!D21,活動申込!E21,"　",活動申込!F21)</f>
        <v>キャンプファイア　組　多目的広場</v>
      </c>
      <c r="C34" s="38">
        <f>活動申込!C21</f>
        <v>0</v>
      </c>
      <c r="D34" s="10"/>
      <c r="F34" s="35" t="str">
        <f>CONCATENATE(活動申込!Q17,"　",活動申込!S17,活動申込!T17,"　",活動申込!U17)</f>
        <v>　　</v>
      </c>
      <c r="G34" s="34"/>
      <c r="H34" s="10"/>
      <c r="J34" s="41" t="str">
        <f>CONCATENATE(活動申込!AF19,"　",活動申込!AH19,活動申込!AI19,"　",活動申込!AJ19)</f>
        <v>キャンプファイア　組　多目的広場</v>
      </c>
      <c r="K34" s="38">
        <f>活動申込!AG19</f>
        <v>0</v>
      </c>
      <c r="L34" s="10"/>
    </row>
    <row r="35" spans="1:12" ht="13.5" customHeight="1">
      <c r="B35" s="33" t="str">
        <f>CONCATENATE(活動申込!B22,"　",活動申込!D22,活動申込!E22,"　",活動申込!F22)</f>
        <v>キャンドルファイア　組　体育館</v>
      </c>
      <c r="C35" s="38">
        <f>活動申込!C22</f>
        <v>0</v>
      </c>
      <c r="D35" s="10"/>
      <c r="F35" s="35" t="str">
        <f>CONCATENATE(活動申込!Q18,"　",活動申込!S18,活動申込!T18,"　",活動申込!U18)</f>
        <v>　　</v>
      </c>
      <c r="G35" s="34">
        <v>0</v>
      </c>
      <c r="H35" s="10"/>
      <c r="J35" s="41" t="str">
        <f>CONCATENATE(活動申込!AF20,"　",活動申込!AH20,活動申込!AI20,"　",活動申込!AJ20)</f>
        <v>キャンドルファイア　組　体育館</v>
      </c>
      <c r="K35" s="38">
        <f>活動申込!AG20</f>
        <v>0</v>
      </c>
      <c r="L35" s="10"/>
    </row>
    <row r="36" spans="1:12" ht="13.5" customHeight="1" thickBot="1">
      <c r="B36" s="39" t="str">
        <f>CONCATENATE(活動申込!B23,"　",活動申込!D23,活動申込!E23,"　",活動申込!F23)</f>
        <v>天体観測　人　天文台</v>
      </c>
      <c r="C36" s="40">
        <f>活動申込!C23</f>
        <v>0</v>
      </c>
      <c r="D36" s="10"/>
      <c r="F36" s="43" t="str">
        <f>CONCATENATE(活動申込!Q19,"　",活動申込!S19,活動申込!T19,"　",活動申込!U19)</f>
        <v>　　</v>
      </c>
      <c r="G36" s="44">
        <v>0</v>
      </c>
      <c r="H36" s="10"/>
      <c r="J36" s="45" t="str">
        <f>CONCATENATE(活動申込!AF21,"　",活動申込!AH21,活動申込!AI21,"　",活動申込!AJ21)</f>
        <v>天体観測　人　天文台</v>
      </c>
      <c r="K36" s="40">
        <f>活動申込!AG21</f>
        <v>0</v>
      </c>
      <c r="L36" s="10"/>
    </row>
    <row r="37" spans="1:12" ht="13.5" customHeight="1">
      <c r="B37" s="3"/>
      <c r="F37" s="2"/>
    </row>
    <row r="38" spans="1:12">
      <c r="B38" s="3"/>
      <c r="F38" s="2"/>
    </row>
    <row r="39" spans="1:12" s="13" customFormat="1" ht="14.25" thickBot="1">
      <c r="A39"/>
      <c r="B39" s="3"/>
      <c r="C39"/>
      <c r="D39"/>
      <c r="E39"/>
      <c r="F39" s="2"/>
      <c r="G39"/>
      <c r="H39"/>
      <c r="I39"/>
      <c r="J39"/>
      <c r="K39"/>
      <c r="L39"/>
    </row>
    <row r="40" spans="1:12" ht="14.25" thickBot="1">
      <c r="A40" s="572" t="s">
        <v>87</v>
      </c>
      <c r="B40" s="572"/>
      <c r="C40" s="572"/>
      <c r="D40" s="572"/>
      <c r="E40" s="572" t="s">
        <v>88</v>
      </c>
      <c r="F40" s="572"/>
      <c r="G40" s="573"/>
      <c r="H40" s="572"/>
      <c r="I40" s="572" t="s">
        <v>89</v>
      </c>
      <c r="J40" s="572"/>
      <c r="K40" s="573"/>
      <c r="L40" s="572"/>
    </row>
    <row r="41" spans="1:12" ht="14.25" thickBot="1">
      <c r="A41" s="17"/>
      <c r="B41" s="16"/>
      <c r="C41" s="19"/>
      <c r="D41" s="17"/>
      <c r="E41" s="1">
        <f>IF(食事申込書!$J$10="最終日",食事申込書!$J14,IF(食事申込書!$P$10="最終日",食事申込書!$P14,IF(食事申込書!$V$10="最終日",食事申込書!$V14,IF(食事申込書!$AB$10="最終日",食事申込書!$AB14,IF(食事申込書!$AH$10="最終日",食事申込書!$AH14,"")))))</f>
        <v>0</v>
      </c>
      <c r="F41" s="15">
        <f>IFERROR(ROUNDUP(E41/6,0),"")</f>
        <v>0</v>
      </c>
      <c r="G41" s="20">
        <v>1</v>
      </c>
      <c r="H41" s="18">
        <f>IF(G41=1,F41,29-F41)</f>
        <v>0</v>
      </c>
      <c r="I41" s="1" t="str">
        <f>IF(食事申込書!$J$10="中日①",食事申込書!$J14,IF(食事申込書!$P$10="中日①",食事申込書!$P14,IF(食事申込書!$V$10="中日①",食事申込書!$V14,IF(食事申込書!$AB$10="中日①",食事申込書!$AB14,IF(食事申込書!$AH$10="中日①",食事申込書!$AH14,"")))))</f>
        <v/>
      </c>
      <c r="J41" s="15" t="str">
        <f>IFERROR(ROUNDUP(I41/6,0),"")</f>
        <v/>
      </c>
      <c r="K41" s="20">
        <v>1</v>
      </c>
      <c r="L41" s="18" t="str">
        <f>IF(K41=1,J41,29-J41)</f>
        <v/>
      </c>
    </row>
    <row r="42" spans="1:12" ht="14.25" thickBot="1">
      <c r="A42" s="1">
        <f>IF(食事申込書!$J$10="初日",食事申込書!$J15,IF(食事申込書!$P$10="初日",食事申込書!$P15,IF(食事申込書!$V$10="初日",食事申込書!$V15,IF(食事申込書!$AB$10="初日",食事申込書!$AB15,IF(食事申込書!$AH$10="初日",食事申込書!$AH15,"")))))</f>
        <v>0</v>
      </c>
      <c r="B42" s="15">
        <f>IFERROR(ROUNDUP(A42/6,0),"")</f>
        <v>0</v>
      </c>
      <c r="C42" s="20">
        <v>1</v>
      </c>
      <c r="D42" s="18">
        <f>IF(C42=1,B42,29-B42)</f>
        <v>0</v>
      </c>
      <c r="E42" s="1">
        <f>IF(食事申込書!$J$10="最終日",食事申込書!$J15,IF(食事申込書!$P$10="最終日",食事申込書!$P15,IF(食事申込書!$V$10="最終日",食事申込書!$V15,IF(食事申込書!$AB$10="最終日",食事申込書!$AB15,IF(食事申込書!$AH$10="最終日",食事申込書!$AH15,"")))))</f>
        <v>0</v>
      </c>
      <c r="F42" s="15">
        <f>IFERROR(ROUNDUP(E42/6,0),"")</f>
        <v>0</v>
      </c>
      <c r="G42" s="21">
        <v>1</v>
      </c>
      <c r="H42" s="18">
        <f>IF(G42=1,F42,29-F42)</f>
        <v>0</v>
      </c>
      <c r="I42" s="1" t="str">
        <f>IF(食事申込書!$J$10="中日①",食事申込書!$J15,IF(食事申込書!$P$10="中日①",食事申込書!$P15,IF(食事申込書!$V$10="中日①",食事申込書!$V15,IF(食事申込書!$AB$10="中日①",食事申込書!$AB15,IF(食事申込書!$AH$10="中日①",食事申込書!$AH15,"")))))</f>
        <v/>
      </c>
      <c r="J42" s="15" t="str">
        <f>IFERROR(ROUNDUP(I42/6,0),"")</f>
        <v/>
      </c>
      <c r="K42" s="23">
        <v>1</v>
      </c>
      <c r="L42" s="18" t="str">
        <f t="shared" ref="L42:L43" si="0">IF(K42=1,J42,29-J42)</f>
        <v/>
      </c>
    </row>
    <row r="43" spans="1:12" ht="14.25" thickBot="1">
      <c r="A43" s="1">
        <f>IF(食事申込書!$J$10="初日",食事申込書!$J16,IF(食事申込書!$P$10="初日",食事申込書!$P16,IF(食事申込書!$V$10="初日",食事申込書!$V16,IF(食事申込書!$AB$10="初日",食事申込書!$AB16,IF(食事申込書!$AH$10="初日",食事申込書!$AH16,"")))))</f>
        <v>0</v>
      </c>
      <c r="B43" s="15">
        <f>IFERROR(ROUNDUP(A43/6,0),"")</f>
        <v>0</v>
      </c>
      <c r="C43" s="21">
        <v>1</v>
      </c>
      <c r="D43" s="18">
        <f>IF(C43=1,B43,29-B43)</f>
        <v>0</v>
      </c>
      <c r="E43" s="17"/>
      <c r="F43" s="16"/>
      <c r="G43" s="22"/>
      <c r="H43" s="17"/>
      <c r="I43" s="1" t="str">
        <f>IF(食事申込書!$J$10="中日①",食事申込書!$J16,IF(食事申込書!$P$10="中日①",食事申込書!$P16,IF(食事申込書!$V$10="中日①",食事申込書!$V16,IF(食事申込書!$AB$10="中日①",食事申込書!$AB16,IF(食事申込書!$AH$10="中日①",食事申込書!$AH16,"")))))</f>
        <v/>
      </c>
      <c r="J43" s="15" t="str">
        <f>IFERROR(ROUNDUP(I43/6,0),"")</f>
        <v/>
      </c>
      <c r="K43" s="21">
        <v>1</v>
      </c>
      <c r="L43" s="18" t="str">
        <f t="shared" si="0"/>
        <v/>
      </c>
    </row>
    <row r="44" spans="1:12">
      <c r="B44" s="3"/>
    </row>
  </sheetData>
  <mergeCells count="3">
    <mergeCell ref="A40:D40"/>
    <mergeCell ref="E40:H40"/>
    <mergeCell ref="I40:L40"/>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宿泊者名簿</vt:lpstr>
      <vt:lpstr>食事申込書</vt:lpstr>
      <vt:lpstr>活動申込</vt:lpstr>
      <vt:lpstr>まとめ</vt:lpstr>
      <vt:lpstr>まとめ (2)</vt:lpstr>
      <vt:lpstr>宿泊者名簿!Print_Area</vt:lpstr>
      <vt:lpstr>食事申込書!Print_Area</vt:lpstr>
      <vt:lpstr>宿泊者名簿!Print_Titles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髙野淳</dc:creator>
  <cp:lastModifiedBy>髙野淳</cp:lastModifiedBy>
  <cp:lastPrinted>2024-03-08T05:07:56Z</cp:lastPrinted>
  <dcterms:created xsi:type="dcterms:W3CDTF">2024-02-15T03:49:09Z</dcterms:created>
  <dcterms:modified xsi:type="dcterms:W3CDTF">2024-07-22T02:08:41Z</dcterms:modified>
</cp:coreProperties>
</file>